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V:\SM\NATO\Norra Health Sense\PUHAS\Muudatustaotluseks\III taotlus\"/>
    </mc:Choice>
  </mc:AlternateContent>
  <xr:revisionPtr revIDLastSave="0" documentId="13_ncr:1_{A4ED426F-8E38-4388-86E3-2888517584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per output-activity" sheetId="11" r:id="rId1"/>
    <sheet name="Sheet1" sheetId="8" state="hidden" r:id="rId2"/>
  </sheets>
  <externalReferences>
    <externalReference r:id="rId3"/>
  </externalReferences>
  <definedNames>
    <definedName name="_xlnm._FilterDatabase" localSheetId="0" hidden="1">'Budget per output-activity'!$A$10:$L$50</definedName>
    <definedName name="Account">[1]!Table3[Account]</definedName>
    <definedName name="CodeActivity">[1]!Table58[code]</definedName>
    <definedName name="CodeClass">[1]!Table71[code]</definedName>
    <definedName name="CodeDonor">[1]!Table70[code]</definedName>
    <definedName name="CodeSubOffice">[1]!Table4[Location ID]</definedName>
    <definedName name="CostCenter">[1]!Table412[code]</definedName>
    <definedName name="CurList">[1]!Table20[Currencies]</definedName>
    <definedName name="DonorCode">[1]!Table27[DonorCode]</definedName>
    <definedName name="DonorName">[1]!Table27[DonorName]</definedName>
    <definedName name="OneZero">[1]_SetUP!$I$70:$I$71</definedName>
    <definedName name="_xlnm.Print_Area" localSheetId="0">'Budget per output-activity'!$A$1:$J$53</definedName>
    <definedName name="ProjectList">[1]!Table214[Project]</definedName>
    <definedName name="QQQQQQ">[1]!Table3[Account]</definedName>
    <definedName name="QQQwww">[1]!Table58[code]</definedName>
    <definedName name="ResNO">[1]!Table2[ResID]</definedName>
    <definedName name="Site">[1]!Table41213[code]</definedName>
    <definedName name="SubOffice">[1]!Table4[Lacation Name]</definedName>
    <definedName name="UnitCode">[1]!Table46[UnitCode]</definedName>
    <definedName name="UnitName">[1]!Table46[Name]</definedName>
    <definedName name="UnitType">[1]!Table1[Units Name]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11" l="1"/>
  <c r="K28" i="11"/>
  <c r="H63" i="11"/>
  <c r="G63" i="11"/>
  <c r="H62" i="11"/>
  <c r="G62" i="11"/>
  <c r="F62" i="11"/>
  <c r="D62" i="11"/>
  <c r="C62" i="11"/>
  <c r="H61" i="11"/>
  <c r="G61" i="11"/>
  <c r="F61" i="11"/>
  <c r="D61" i="11"/>
  <c r="C61" i="11"/>
  <c r="H60" i="11"/>
  <c r="G60" i="11"/>
  <c r="F60" i="11"/>
  <c r="D60" i="11"/>
  <c r="C60" i="11"/>
  <c r="H59" i="11"/>
  <c r="G59" i="11"/>
  <c r="F59" i="11"/>
  <c r="D59" i="11"/>
  <c r="C59" i="11"/>
  <c r="H58" i="11"/>
  <c r="F58" i="11"/>
  <c r="D58" i="11"/>
  <c r="C58" i="11"/>
  <c r="E17" i="11" l="1"/>
  <c r="B58" i="11" s="1"/>
  <c r="E62" i="11" l="1"/>
  <c r="B62" i="11"/>
  <c r="E61" i="11"/>
  <c r="B61" i="11"/>
  <c r="E60" i="11"/>
  <c r="B60" i="11"/>
  <c r="E59" i="11"/>
  <c r="B59" i="11"/>
  <c r="G58" i="11"/>
  <c r="E58" i="11"/>
  <c r="K46" i="11"/>
  <c r="K45" i="11"/>
  <c r="E45" i="11"/>
  <c r="K43" i="11"/>
  <c r="K42" i="11"/>
  <c r="E42" i="11"/>
  <c r="E43" i="11" s="1"/>
  <c r="K40" i="11"/>
  <c r="K39" i="11"/>
  <c r="E39" i="11"/>
  <c r="K38" i="11"/>
  <c r="F63" i="11"/>
  <c r="K37" i="11"/>
  <c r="E37" i="11"/>
  <c r="F57" i="11" s="1"/>
  <c r="K35" i="11"/>
  <c r="K34" i="11"/>
  <c r="K33" i="11"/>
  <c r="E33" i="11"/>
  <c r="E35" i="11" s="1"/>
  <c r="K31" i="11"/>
  <c r="K30" i="11"/>
  <c r="K29" i="11"/>
  <c r="K27" i="11"/>
  <c r="E27" i="11"/>
  <c r="K26" i="11"/>
  <c r="E26" i="11"/>
  <c r="D63" i="11" s="1"/>
  <c r="K25" i="11"/>
  <c r="E25" i="11"/>
  <c r="K23" i="11"/>
  <c r="K22" i="11"/>
  <c r="E22" i="11"/>
  <c r="C63" i="11" s="1"/>
  <c r="K21" i="11"/>
  <c r="E21" i="11"/>
  <c r="C57" i="11" s="1"/>
  <c r="K19" i="11"/>
  <c r="K18" i="11"/>
  <c r="E18" i="11"/>
  <c r="B63" i="11" s="1"/>
  <c r="E16" i="11"/>
  <c r="K15" i="11"/>
  <c r="E15" i="11"/>
  <c r="E14" i="11"/>
  <c r="K13" i="11"/>
  <c r="E13" i="11"/>
  <c r="D57" i="11" l="1"/>
  <c r="C65" i="11"/>
  <c r="E19" i="11"/>
  <c r="E52" i="11" s="1"/>
  <c r="I58" i="11"/>
  <c r="H57" i="11"/>
  <c r="H65" i="11" s="1"/>
  <c r="E46" i="11"/>
  <c r="B57" i="11"/>
  <c r="E57" i="11"/>
  <c r="E63" i="11"/>
  <c r="E40" i="11"/>
  <c r="E31" i="11"/>
  <c r="E47" i="11" s="1"/>
  <c r="I59" i="11"/>
  <c r="I60" i="11"/>
  <c r="I62" i="11"/>
  <c r="I61" i="11"/>
  <c r="E23" i="11"/>
  <c r="G57" i="11"/>
  <c r="G65" i="11" s="1"/>
  <c r="D65" i="11" l="1"/>
  <c r="B65" i="11"/>
  <c r="E65" i="11"/>
  <c r="I63" i="11"/>
  <c r="F65" i="11"/>
  <c r="E53" i="11"/>
  <c r="I57" i="11"/>
  <c r="E49" i="11" l="1"/>
  <c r="I64" i="11" s="1"/>
  <c r="I65" i="11" l="1"/>
  <c r="J59" i="11" s="1"/>
  <c r="J64" i="11"/>
  <c r="E50" i="11"/>
  <c r="E51" i="11" s="1"/>
  <c r="B66" i="11" l="1"/>
  <c r="H66" i="11"/>
  <c r="J61" i="11"/>
  <c r="D66" i="11"/>
  <c r="J63" i="11"/>
  <c r="J60" i="11"/>
  <c r="G66" i="11"/>
  <c r="J57" i="11"/>
  <c r="C66" i="11"/>
  <c r="J62" i="11"/>
  <c r="E66" i="11"/>
  <c r="F66" i="11"/>
</calcChain>
</file>

<file path=xl/sharedStrings.xml><?xml version="1.0" encoding="utf-8"?>
<sst xmlns="http://schemas.openxmlformats.org/spreadsheetml/2006/main" count="164" uniqueCount="114">
  <si>
    <t>5.1 Template for the PDP cost (budget)</t>
  </si>
  <si>
    <t>Programme:</t>
  </si>
  <si>
    <t>Green ICT</t>
  </si>
  <si>
    <t>Project title:</t>
  </si>
  <si>
    <t>Health Sense</t>
  </si>
  <si>
    <t>Project Promoter:</t>
  </si>
  <si>
    <t>Estonian Ministry of Social Affairs</t>
  </si>
  <si>
    <t>Total project cost:</t>
  </si>
  <si>
    <t>Project grant rate:</t>
  </si>
  <si>
    <t>Project duration:</t>
  </si>
  <si>
    <t>Unit</t>
  </si>
  <si>
    <t>Number of units 
(a)</t>
  </si>
  <si>
    <t>Unit price (€) 
(b)</t>
  </si>
  <si>
    <t>Total cost (€) 
(a) x (b)</t>
  </si>
  <si>
    <t>Type of expenditure</t>
  </si>
  <si>
    <t xml:space="preserve">Comments/additional information </t>
  </si>
  <si>
    <t>Guidance</t>
  </si>
  <si>
    <r>
      <t>1. DIRECT EXPENDITURES -</t>
    </r>
    <r>
      <rPr>
        <b/>
        <i/>
        <sz val="8"/>
        <color rgb="FFFFFFFF"/>
        <rFont val="Calibri"/>
        <family val="2"/>
        <scheme val="minor"/>
      </rPr>
      <t xml:space="preserve"> Reg. Art. 8.2 &amp; Art. 8.3</t>
    </r>
  </si>
  <si>
    <t>1.1 Project management</t>
  </si>
  <si>
    <t>Project coordinator</t>
  </si>
  <si>
    <t>month</t>
  </si>
  <si>
    <t>Cost of staff assigned to the project - Reg. Art. 8.3.1.a</t>
  </si>
  <si>
    <t>Project manager</t>
  </si>
  <si>
    <t>System Architect</t>
  </si>
  <si>
    <t>Data Analyst</t>
  </si>
  <si>
    <t>Business trips</t>
  </si>
  <si>
    <t>Travel and subsistence allowances for staff - Reg. Art. 8.3.1.b</t>
  </si>
  <si>
    <t>Meetings arrangement (rent and other costs)</t>
  </si>
  <si>
    <t>day</t>
  </si>
  <si>
    <t xml:space="preserve">Costs entailed by other contracts awarded by PP for the purpose of carrying out the project - Reg. Art. 8.3.1.f </t>
  </si>
  <si>
    <t>Total 1.1:</t>
  </si>
  <si>
    <t>1.2. Data collecting environment</t>
  </si>
  <si>
    <t>Software installation and administration</t>
  </si>
  <si>
    <t>Staff Training</t>
  </si>
  <si>
    <t>Total 1.2:</t>
  </si>
  <si>
    <t>1.3. Data storage with pseudonymization and obfuscation tools</t>
  </si>
  <si>
    <t>Software installation / administration</t>
  </si>
  <si>
    <t>Staff training</t>
  </si>
  <si>
    <t>partner</t>
  </si>
  <si>
    <t>contract</t>
  </si>
  <si>
    <t>1-2</t>
  </si>
  <si>
    <t xml:space="preserve">Total 1.3: </t>
  </si>
  <si>
    <t>1.4. Warehouse data structures and ETL process</t>
  </si>
  <si>
    <t>Development of data warehouse data structures and terminology</t>
  </si>
  <si>
    <t>Development of ETL processes</t>
  </si>
  <si>
    <t>1-4</t>
  </si>
  <si>
    <t xml:space="preserve">Total 1.4: </t>
  </si>
  <si>
    <t>Software installation /administration</t>
  </si>
  <si>
    <t>Analysis and publication tools/environment licenses</t>
  </si>
  <si>
    <t>year</t>
  </si>
  <si>
    <t xml:space="preserve">Total 1.5: </t>
  </si>
  <si>
    <t>Data Analyst/Data administrator</t>
  </si>
  <si>
    <t xml:space="preserve">Total 1.6: </t>
  </si>
  <si>
    <t>Legal employee</t>
  </si>
  <si>
    <t xml:space="preserve">Total 1.7: </t>
  </si>
  <si>
    <t>Total 1:</t>
  </si>
  <si>
    <r>
      <t xml:space="preserve">2. INDIRECT COSTS - </t>
    </r>
    <r>
      <rPr>
        <b/>
        <i/>
        <sz val="8"/>
        <color rgb="FFFFFFFF"/>
        <rFont val="Calibri"/>
        <family val="2"/>
        <scheme val="minor"/>
      </rPr>
      <t>Reg. Art. 8.5</t>
    </r>
  </si>
  <si>
    <t>Total 2:</t>
  </si>
  <si>
    <t>Indirect costs in projects (overheads) - Art. 8.5.1.c</t>
  </si>
  <si>
    <t>A method applied i.e. Art. 8.5.1 (a), (b), (c), (d) or (e) should be indicated here.</t>
  </si>
  <si>
    <t>TOTAL PDP COST (1 + 2):</t>
  </si>
  <si>
    <r>
      <t>Total project management cost (</t>
    </r>
    <r>
      <rPr>
        <b/>
        <sz val="8"/>
        <color rgb="FF1F497D"/>
        <rFont val="Calibri"/>
        <family val="2"/>
      </rPr>
      <t>€):</t>
    </r>
  </si>
  <si>
    <t>Total output related cost  (€):</t>
  </si>
  <si>
    <t xml:space="preserve">                                                                                            Output / Activity
Budget Heading</t>
  </si>
  <si>
    <t>Manage-ment cost</t>
  </si>
  <si>
    <t>Output/Activity 1</t>
  </si>
  <si>
    <t>Output/Activity 2</t>
  </si>
  <si>
    <t>Output/Activity 3</t>
  </si>
  <si>
    <t>Output/Activity 4</t>
  </si>
  <si>
    <t>Output/Activity 5</t>
  </si>
  <si>
    <t>Output/Activity 6</t>
  </si>
  <si>
    <t>TOTAL ELIGIBLE BUDGET HEADING COSTS</t>
  </si>
  <si>
    <t>% TOTAL ELIGIBLE COSTS</t>
  </si>
  <si>
    <t xml:space="preserve">Depreciation value for new or second hand equipment purchased - Reg. Art. 8.2.4 </t>
  </si>
  <si>
    <t>Cost of new or second hand equipment - Reg. Art. 8.3.1.c &amp; Art. 8.3.2</t>
  </si>
  <si>
    <t>Purchase of land and real estate - Reg. Art. 8.3.1.d &amp; Art. 8.6</t>
  </si>
  <si>
    <t>Costs of consumables and supplies - Reg. Art. 8.3.1.e</t>
  </si>
  <si>
    <t>INDIRECT COSTS - Reg. Art. 8.5</t>
  </si>
  <si>
    <t>TOTAL ELIGIBLE  COSTS</t>
  </si>
  <si>
    <t>% TOTAL PDP COSTS</t>
  </si>
  <si>
    <r>
      <t xml:space="preserve">Cost of staff assigned to the project - </t>
    </r>
    <r>
      <rPr>
        <i/>
        <sz val="8"/>
        <color rgb="FF1F497D"/>
        <rFont val="Calibri"/>
        <family val="2"/>
        <scheme val="minor"/>
      </rPr>
      <t>Reg. Art. 8.3.1.a</t>
    </r>
  </si>
  <si>
    <r>
      <t xml:space="preserve">Travel and subsistence allowances for staff - </t>
    </r>
    <r>
      <rPr>
        <i/>
        <sz val="8"/>
        <color rgb="FF1F497D"/>
        <rFont val="Calibri"/>
        <family val="2"/>
        <scheme val="minor"/>
      </rPr>
      <t>Reg. Art. 8.3.1.b</t>
    </r>
  </si>
  <si>
    <t>If lump sums, include a reference to the defined rules approved by the PO.</t>
  </si>
  <si>
    <r>
      <t xml:space="preserve">Depreciation value for new or second hand equipment purchased - </t>
    </r>
    <r>
      <rPr>
        <i/>
        <sz val="8"/>
        <color rgb="FF1F497D"/>
        <rFont val="Calibri"/>
        <family val="2"/>
        <scheme val="minor"/>
      </rPr>
      <t xml:space="preserve">Reg. Art. 8.2.4 </t>
    </r>
  </si>
  <si>
    <r>
      <t xml:space="preserve">Cost of new or second hand equipment - </t>
    </r>
    <r>
      <rPr>
        <i/>
        <sz val="8"/>
        <color rgb="FF1F497D"/>
        <rFont val="Calibri"/>
        <family val="2"/>
        <scheme val="minor"/>
      </rPr>
      <t>Reg. Art. 8.3.1.c &amp; Art. 8.3.2</t>
    </r>
  </si>
  <si>
    <t xml:space="preserve">Refer to a document confirming that the PO determined the equipment as integral and necessary for achieving the outcomes of the PDP. </t>
  </si>
  <si>
    <r>
      <t xml:space="preserve">Purchase of land and real estate - </t>
    </r>
    <r>
      <rPr>
        <i/>
        <sz val="8"/>
        <color rgb="FF1F497D"/>
        <rFont val="Calibri"/>
        <family val="2"/>
        <scheme val="minor"/>
      </rPr>
      <t>Reg. Art. 8.3.1.d &amp; Art. 8.6</t>
    </r>
  </si>
  <si>
    <r>
      <t xml:space="preserve">Costs of consumables and supplies - </t>
    </r>
    <r>
      <rPr>
        <i/>
        <sz val="8"/>
        <color rgb="FF1F497D"/>
        <rFont val="Calibri"/>
        <family val="2"/>
        <scheme val="minor"/>
      </rPr>
      <t>Reg. Art. 8.3.1.e</t>
    </r>
  </si>
  <si>
    <r>
      <t xml:space="preserve">Costs entailed by other contracts awarded by PP for the purpose of carrying out the project - </t>
    </r>
    <r>
      <rPr>
        <i/>
        <sz val="8"/>
        <color rgb="FF1F497D"/>
        <rFont val="Calibri"/>
        <family val="2"/>
        <scheme val="minor"/>
      </rPr>
      <t xml:space="preserve">Reg. Art. 8.3.1.f </t>
    </r>
  </si>
  <si>
    <t>Awarding should comply with the applicable rules on public procurement  (Regulations Art. 8.15).</t>
  </si>
  <si>
    <r>
      <t xml:space="preserve">Costs arising directly from requirements imposed by the project contract - </t>
    </r>
    <r>
      <rPr>
        <i/>
        <sz val="8"/>
        <color rgb="FF1F497D"/>
        <rFont val="Calibri"/>
        <family val="2"/>
        <scheme val="minor"/>
      </rPr>
      <t>Reg. Art. 8.3.1.g</t>
    </r>
  </si>
  <si>
    <t>Include a reference to the relevant article of the project contract.
Examples of costs: information/publicity, translations, specific evaluation, audits, charges for financial transactions, etc.</t>
  </si>
  <si>
    <t>1.7. Analysis of legal regulations to foster the results of the project</t>
  </si>
  <si>
    <t>1.5. Data Analysis and visualization environment for third parties (e.g. private sector, R&amp;D institutions)</t>
  </si>
  <si>
    <t>1.6. Building data flows in cooperation with third parties (e.g. private sector, R&amp;D institutions)</t>
  </si>
  <si>
    <t>trips</t>
  </si>
  <si>
    <t>Flat rate of 15% of all staff costs assigned to the projects.</t>
  </si>
  <si>
    <t>Pseudonymization management tool development</t>
  </si>
  <si>
    <r>
      <t xml:space="preserve">FTE: 0,33 </t>
    </r>
    <r>
      <rPr>
        <i/>
        <sz val="8"/>
        <color rgb="FFFF0000"/>
        <rFont val="Calibri"/>
        <family val="2"/>
        <charset val="186"/>
        <scheme val="minor"/>
      </rPr>
      <t>Ministry of Social Affairs (MoSA)</t>
    </r>
  </si>
  <si>
    <r>
      <t xml:space="preserve">FTE: 1 </t>
    </r>
    <r>
      <rPr>
        <i/>
        <sz val="8"/>
        <color rgb="FFFF0000"/>
        <rFont val="Calibri"/>
        <family val="2"/>
        <charset val="186"/>
        <scheme val="minor"/>
      </rPr>
      <t>Health and Welfare Information Center (HWISC)</t>
    </r>
  </si>
  <si>
    <r>
      <t xml:space="preserve">FTE: 1 </t>
    </r>
    <r>
      <rPr>
        <i/>
        <sz val="8"/>
        <color rgb="FFFF0000"/>
        <rFont val="Calibri"/>
        <family val="2"/>
        <charset val="186"/>
        <scheme val="minor"/>
      </rPr>
      <t>HWISC</t>
    </r>
  </si>
  <si>
    <t>HWISC</t>
  </si>
  <si>
    <r>
      <t xml:space="preserve">FTE: 0,33 </t>
    </r>
    <r>
      <rPr>
        <sz val="8"/>
        <color rgb="FFFF0000"/>
        <rFont val="Calibri"/>
        <family val="2"/>
        <charset val="186"/>
        <scheme val="minor"/>
      </rPr>
      <t>HWISC</t>
    </r>
  </si>
  <si>
    <r>
      <t xml:space="preserve">Will be carried out by project partner </t>
    </r>
    <r>
      <rPr>
        <sz val="8"/>
        <color rgb="FFFF0000"/>
        <rFont val="Calibri"/>
        <family val="2"/>
        <charset val="186"/>
        <scheme val="minor"/>
      </rPr>
      <t>Tallinn University of Technology (TalTech)</t>
    </r>
  </si>
  <si>
    <r>
      <t xml:space="preserve">FTE: 1 (project months 13-24) </t>
    </r>
    <r>
      <rPr>
        <sz val="8"/>
        <color rgb="FFFF0000"/>
        <rFont val="Calibri"/>
        <family val="2"/>
        <charset val="186"/>
        <scheme val="minor"/>
      </rPr>
      <t>HWISC</t>
    </r>
  </si>
  <si>
    <r>
      <t xml:space="preserve">FTE: 1 </t>
    </r>
    <r>
      <rPr>
        <sz val="8"/>
        <color rgb="FFFF0000"/>
        <rFont val="Calibri"/>
        <family val="2"/>
        <charset val="186"/>
        <scheme val="minor"/>
      </rPr>
      <t>HWISC</t>
    </r>
  </si>
  <si>
    <r>
      <t xml:space="preserve">Will be carried out together with donor partners. </t>
    </r>
    <r>
      <rPr>
        <sz val="8"/>
        <color rgb="FFFF0000"/>
        <rFont val="Calibri"/>
        <family val="2"/>
        <charset val="186"/>
        <scheme val="minor"/>
      </rPr>
      <t>MoSA</t>
    </r>
  </si>
  <si>
    <r>
      <rPr>
        <sz val="8"/>
        <rFont val="Calibri"/>
        <family val="2"/>
        <charset val="186"/>
        <scheme val="minor"/>
      </rPr>
      <t xml:space="preserve">Will be carried out together with donor partners. </t>
    </r>
    <r>
      <rPr>
        <sz val="8"/>
        <color rgb="FFFF0000"/>
        <rFont val="Calibri"/>
        <family val="2"/>
        <charset val="186"/>
        <scheme val="minor"/>
      </rPr>
      <t>MoSA</t>
    </r>
  </si>
  <si>
    <r>
      <t xml:space="preserve">Will be carried out by project partner </t>
    </r>
    <r>
      <rPr>
        <sz val="8"/>
        <color rgb="FFFF0000"/>
        <rFont val="Calibri"/>
        <family val="2"/>
        <charset val="186"/>
        <scheme val="minor"/>
      </rPr>
      <t>University of Tartu</t>
    </r>
  </si>
  <si>
    <t>Up to 5 trips, with 2 nights stay for each person. 5 trips to Estonia for up to 7 persons and 5 trips to Norway up to 7 persons. Calculated using standardized unit prices.</t>
  </si>
  <si>
    <t>Data serialization/deserialization tool development</t>
  </si>
  <si>
    <t>Data extraction and systematization tool development</t>
  </si>
  <si>
    <t>Data obfuscation tool development, data serialization/deserialization tool analysis and POC</t>
  </si>
  <si>
    <t>39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</si>
</sst>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 * #,##0.00_ ;_ * \-#,##0.00_ ;_ * &quot;-&quot;??_ ;_ @_ 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(&quot;$&quot;\ * #,##0.00_);_(&quot;$&quot;\ * \(#,##0.00\);_(&quot;$&quot;\ * &quot;-&quot;??_);_(@_)"/>
    <numFmt numFmtId="170" formatCode="[$€-2]\ #,##0;[Red]\-[$€-2]\ #,##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i/>
      <sz val="8"/>
      <color rgb="FFFFFFFF"/>
      <name val="Calibri"/>
      <family val="2"/>
      <scheme val="minor"/>
    </font>
    <font>
      <sz val="8"/>
      <color rgb="FF1F497D"/>
      <name val="Calibri"/>
      <family val="2"/>
      <scheme val="minor"/>
    </font>
    <font>
      <i/>
      <sz val="8"/>
      <color rgb="FF1F497D"/>
      <name val="Calibri"/>
      <family val="2"/>
      <scheme val="minor"/>
    </font>
    <font>
      <i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1F497D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1F497D"/>
      <name val="Calibri"/>
      <family val="2"/>
    </font>
    <font>
      <b/>
      <sz val="11"/>
      <color theme="3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</font>
    <font>
      <b/>
      <sz val="8"/>
      <color rgb="FF1F497D"/>
      <name val="Calibri"/>
      <family val="2"/>
      <charset val="186"/>
      <scheme val="minor"/>
    </font>
    <font>
      <b/>
      <sz val="10"/>
      <color rgb="FF1F497D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8"/>
      <color rgb="FF000000"/>
      <name val="Calibri"/>
      <family val="2"/>
      <charset val="186"/>
      <scheme val="minor"/>
    </font>
    <font>
      <b/>
      <sz val="8"/>
      <color rgb="FFFFFFFF"/>
      <name val="Calibri"/>
      <family val="2"/>
      <charset val="186"/>
      <scheme val="minor"/>
    </font>
    <font>
      <sz val="8"/>
      <color rgb="FF1F497D"/>
      <name val="Calibri"/>
      <family val="2"/>
      <charset val="186"/>
      <scheme val="minor"/>
    </font>
    <font>
      <b/>
      <sz val="8"/>
      <color theme="1"/>
      <name val="Calibri"/>
      <family val="2"/>
      <charset val="186"/>
      <scheme val="minor"/>
    </font>
    <font>
      <sz val="8"/>
      <color rgb="FF002060"/>
      <name val="Calibri"/>
      <family val="2"/>
      <charset val="186"/>
      <scheme val="minor"/>
    </font>
    <font>
      <b/>
      <sz val="8"/>
      <color rgb="FF002060"/>
      <name val="Calibri"/>
      <family val="2"/>
      <charset val="186"/>
      <scheme val="minor"/>
    </font>
    <font>
      <sz val="8"/>
      <name val="Calibri"/>
      <family val="2"/>
      <scheme val="minor"/>
    </font>
    <font>
      <sz val="10"/>
      <name val="Arial"/>
      <family val="2"/>
      <charset val="186"/>
    </font>
    <font>
      <b/>
      <sz val="8"/>
      <color rgb="FF00000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8"/>
      <name val="Calibri"/>
      <family val="2"/>
      <scheme val="minor"/>
    </font>
    <font>
      <b/>
      <sz val="8"/>
      <color theme="3"/>
      <name val="Calibri"/>
      <family val="2"/>
      <scheme val="minor"/>
    </font>
    <font>
      <i/>
      <sz val="8"/>
      <color rgb="FFFF0000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b/>
      <sz val="8"/>
      <name val="Calibri"/>
      <family val="2"/>
      <charset val="186"/>
      <scheme val="minor"/>
    </font>
    <font>
      <i/>
      <sz val="8"/>
      <color rgb="FF000000"/>
      <name val="Calibri"/>
      <family val="2"/>
      <charset val="186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rgb="FFFFFFF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theme="0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FFFF"/>
      </left>
      <right/>
      <top style="medium">
        <color indexed="64"/>
      </top>
      <bottom style="medium">
        <color rgb="FFFFFFFF"/>
      </bottom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/>
      <right style="medium">
        <color rgb="FFFFFFFF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5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3" borderId="0" applyNumberFormat="0" applyBorder="0" applyAlignment="0" applyProtection="0"/>
    <xf numFmtId="0" fontId="8" fillId="8" borderId="1" applyNumberFormat="0" applyAlignment="0" applyProtection="0"/>
    <xf numFmtId="0" fontId="9" fillId="21" borderId="2" applyNumberFormat="0" applyAlignment="0" applyProtection="0"/>
    <xf numFmtId="164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6" fillId="8" borderId="1" applyNumberFormat="0" applyAlignment="0" applyProtection="0"/>
    <xf numFmtId="0" fontId="17" fillId="0" borderId="6" applyNumberFormat="0" applyFill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8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 applyFill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0" fillId="0" borderId="0" applyFill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10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 applyFill="0"/>
    <xf numFmtId="0" fontId="10" fillId="0" borderId="0"/>
    <xf numFmtId="0" fontId="4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 applyFill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23" borderId="7" applyNumberFormat="0" applyFont="0" applyAlignment="0" applyProtection="0"/>
    <xf numFmtId="0" fontId="5" fillId="23" borderId="7" applyNumberFormat="0" applyFont="0" applyAlignment="0" applyProtection="0"/>
    <xf numFmtId="0" fontId="19" fillId="8" borderId="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2" fillId="0" borderId="0"/>
  </cellStyleXfs>
  <cellXfs count="194">
    <xf numFmtId="0" fontId="0" fillId="0" borderId="0" xfId="0"/>
    <xf numFmtId="0" fontId="32" fillId="26" borderId="14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right" vertical="center"/>
    </xf>
    <xf numFmtId="0" fontId="32" fillId="0" borderId="14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2" fillId="27" borderId="14" xfId="0" applyFont="1" applyFill="1" applyBorder="1" applyAlignment="1">
      <alignment horizontal="right" vertical="center"/>
    </xf>
    <xf numFmtId="0" fontId="33" fillId="0" borderId="14" xfId="0" applyFont="1" applyBorder="1" applyAlignment="1">
      <alignment vertical="center"/>
    </xf>
    <xf numFmtId="0" fontId="35" fillId="25" borderId="13" xfId="0" applyFont="1" applyFill="1" applyBorder="1" applyAlignment="1">
      <alignment horizontal="right" vertical="center"/>
    </xf>
    <xf numFmtId="0" fontId="36" fillId="25" borderId="13" xfId="0" applyFont="1" applyFill="1" applyBorder="1" applyAlignment="1">
      <alignment horizontal="right" vertical="center"/>
    </xf>
    <xf numFmtId="0" fontId="36" fillId="25" borderId="10" xfId="0" applyFont="1" applyFill="1" applyBorder="1" applyAlignment="1">
      <alignment horizontal="right" vertical="center"/>
    </xf>
    <xf numFmtId="0" fontId="29" fillId="25" borderId="22" xfId="0" applyFont="1" applyFill="1" applyBorder="1" applyAlignment="1">
      <alignment vertical="center" wrapText="1"/>
    </xf>
    <xf numFmtId="0" fontId="23" fillId="28" borderId="0" xfId="0" applyFont="1" applyFill="1"/>
    <xf numFmtId="0" fontId="0" fillId="28" borderId="0" xfId="0" applyFill="1"/>
    <xf numFmtId="0" fontId="29" fillId="25" borderId="17" xfId="0" applyFont="1" applyFill="1" applyBorder="1" applyAlignment="1">
      <alignment vertical="center" wrapText="1"/>
    </xf>
    <xf numFmtId="0" fontId="27" fillId="24" borderId="28" xfId="0" applyFont="1" applyFill="1" applyBorder="1" applyAlignment="1">
      <alignment horizontal="center" vertical="center" wrapText="1"/>
    </xf>
    <xf numFmtId="0" fontId="0" fillId="28" borderId="0" xfId="0" applyFill="1" applyAlignment="1">
      <alignment horizontal="center" vertical="center"/>
    </xf>
    <xf numFmtId="0" fontId="24" fillId="28" borderId="0" xfId="0" applyFont="1" applyFill="1"/>
    <xf numFmtId="43" fontId="31" fillId="0" borderId="14" xfId="656" applyFont="1" applyBorder="1" applyAlignment="1">
      <alignment vertical="center" wrapText="1"/>
    </xf>
    <xf numFmtId="0" fontId="27" fillId="24" borderId="18" xfId="0" applyFont="1" applyFill="1" applyBorder="1" applyAlignment="1">
      <alignment horizontal="center" vertical="center" wrapText="1"/>
    </xf>
    <xf numFmtId="0" fontId="27" fillId="24" borderId="19" xfId="0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vertical="center" wrapText="1"/>
    </xf>
    <xf numFmtId="43" fontId="0" fillId="28" borderId="0" xfId="656" applyFont="1" applyFill="1"/>
    <xf numFmtId="43" fontId="25" fillId="28" borderId="0" xfId="656" applyFont="1" applyFill="1" applyBorder="1" applyAlignment="1"/>
    <xf numFmtId="43" fontId="26" fillId="28" borderId="0" xfId="656" applyFont="1" applyFill="1" applyBorder="1" applyAlignment="1"/>
    <xf numFmtId="43" fontId="26" fillId="28" borderId="0" xfId="656" applyFont="1" applyFill="1" applyBorder="1" applyAlignment="1">
      <alignment wrapText="1"/>
    </xf>
    <xf numFmtId="43" fontId="24" fillId="28" borderId="0" xfId="656" applyFont="1" applyFill="1"/>
    <xf numFmtId="43" fontId="27" fillId="24" borderId="30" xfId="656" applyFont="1" applyFill="1" applyBorder="1" applyAlignment="1">
      <alignment horizontal="center" vertical="center" wrapText="1"/>
    </xf>
    <xf numFmtId="43" fontId="27" fillId="24" borderId="25" xfId="656" applyFont="1" applyFill="1" applyBorder="1" applyAlignment="1">
      <alignment horizontal="center" vertical="center" wrapText="1"/>
    </xf>
    <xf numFmtId="43" fontId="29" fillId="25" borderId="26" xfId="656" applyFont="1" applyFill="1" applyBorder="1" applyAlignment="1">
      <alignment vertical="center" wrapText="1"/>
    </xf>
    <xf numFmtId="43" fontId="29" fillId="25" borderId="11" xfId="656" applyFont="1" applyFill="1" applyBorder="1" applyAlignment="1">
      <alignment vertical="center" wrapText="1"/>
    </xf>
    <xf numFmtId="43" fontId="34" fillId="25" borderId="11" xfId="656" applyFont="1" applyFill="1" applyBorder="1" applyAlignment="1">
      <alignment horizontal="right" vertical="center" wrapText="1"/>
    </xf>
    <xf numFmtId="43" fontId="27" fillId="24" borderId="11" xfId="656" applyFont="1" applyFill="1" applyBorder="1" applyAlignment="1">
      <alignment horizontal="center" vertical="center" wrapText="1"/>
    </xf>
    <xf numFmtId="43" fontId="32" fillId="0" borderId="14" xfId="656" applyFont="1" applyBorder="1" applyAlignment="1">
      <alignment vertical="center"/>
    </xf>
    <xf numFmtId="43" fontId="27" fillId="24" borderId="10" xfId="656" applyFont="1" applyFill="1" applyBorder="1" applyAlignment="1">
      <alignment horizontal="center" vertical="center" wrapText="1"/>
    </xf>
    <xf numFmtId="43" fontId="0" fillId="0" borderId="0" xfId="656" applyFont="1"/>
    <xf numFmtId="0" fontId="32" fillId="0" borderId="14" xfId="0" applyFont="1" applyBorder="1" applyAlignment="1">
      <alignment horizontal="right" vertical="center" wrapText="1"/>
    </xf>
    <xf numFmtId="9" fontId="31" fillId="0" borderId="13" xfId="657" applyFont="1" applyBorder="1" applyAlignment="1">
      <alignment horizontal="right" vertical="center" wrapText="1"/>
    </xf>
    <xf numFmtId="9" fontId="32" fillId="0" borderId="14" xfId="657" applyFont="1" applyBorder="1" applyAlignment="1">
      <alignment horizontal="right" vertical="center" wrapText="1"/>
    </xf>
    <xf numFmtId="9" fontId="32" fillId="0" borderId="14" xfId="657" applyFont="1" applyBorder="1" applyAlignment="1">
      <alignment horizontal="right" vertical="center"/>
    </xf>
    <xf numFmtId="0" fontId="25" fillId="26" borderId="14" xfId="0" applyFont="1" applyFill="1" applyBorder="1" applyAlignment="1">
      <alignment horizontal="right" vertical="center"/>
    </xf>
    <xf numFmtId="0" fontId="29" fillId="25" borderId="12" xfId="0" applyFont="1" applyFill="1" applyBorder="1" applyAlignment="1">
      <alignment vertical="center" wrapText="1"/>
    </xf>
    <xf numFmtId="0" fontId="2" fillId="0" borderId="0" xfId="0" applyFont="1"/>
    <xf numFmtId="0" fontId="40" fillId="0" borderId="0" xfId="0" applyFont="1"/>
    <xf numFmtId="43" fontId="42" fillId="25" borderId="11" xfId="656" applyFont="1" applyFill="1" applyBorder="1" applyAlignment="1">
      <alignment vertical="center" wrapText="1"/>
    </xf>
    <xf numFmtId="0" fontId="39" fillId="28" borderId="0" xfId="0" applyFont="1" applyFill="1"/>
    <xf numFmtId="0" fontId="39" fillId="0" borderId="0" xfId="0" applyFont="1"/>
    <xf numFmtId="43" fontId="43" fillId="25" borderId="11" xfId="656" applyFont="1" applyFill="1" applyBorder="1" applyAlignment="1">
      <alignment vertical="center" wrapText="1"/>
    </xf>
    <xf numFmtId="0" fontId="44" fillId="28" borderId="0" xfId="0" applyFont="1" applyFill="1"/>
    <xf numFmtId="0" fontId="44" fillId="0" borderId="0" xfId="0" applyFont="1"/>
    <xf numFmtId="0" fontId="45" fillId="0" borderId="13" xfId="0" applyFont="1" applyBorder="1" applyAlignment="1">
      <alignment vertical="center" wrapText="1"/>
    </xf>
    <xf numFmtId="0" fontId="2" fillId="28" borderId="0" xfId="0" applyFont="1" applyFill="1"/>
    <xf numFmtId="0" fontId="46" fillId="24" borderId="18" xfId="0" applyFont="1" applyFill="1" applyBorder="1" applyAlignment="1">
      <alignment horizontal="center" vertical="center" wrapText="1"/>
    </xf>
    <xf numFmtId="0" fontId="45" fillId="26" borderId="14" xfId="0" applyFont="1" applyFill="1" applyBorder="1" applyAlignment="1">
      <alignment horizontal="center" vertical="center"/>
    </xf>
    <xf numFmtId="0" fontId="46" fillId="24" borderId="28" xfId="0" applyFont="1" applyFill="1" applyBorder="1" applyAlignment="1">
      <alignment horizontal="center" vertical="center" wrapText="1"/>
    </xf>
    <xf numFmtId="0" fontId="45" fillId="0" borderId="13" xfId="0" applyFont="1" applyBorder="1" applyAlignment="1">
      <alignment horizontal="right" vertical="center" wrapText="1"/>
    </xf>
    <xf numFmtId="9" fontId="45" fillId="0" borderId="13" xfId="657" applyFont="1" applyBorder="1" applyAlignment="1">
      <alignment horizontal="right" vertical="center" wrapText="1"/>
    </xf>
    <xf numFmtId="0" fontId="2" fillId="28" borderId="0" xfId="0" applyFont="1" applyFill="1" applyAlignment="1">
      <alignment horizontal="center" vertical="center"/>
    </xf>
    <xf numFmtId="0" fontId="48" fillId="28" borderId="0" xfId="0" applyFont="1" applyFill="1"/>
    <xf numFmtId="0" fontId="40" fillId="28" borderId="0" xfId="0" applyFont="1" applyFill="1"/>
    <xf numFmtId="0" fontId="40" fillId="28" borderId="0" xfId="0" applyFont="1" applyFill="1" applyAlignment="1">
      <alignment wrapText="1"/>
    </xf>
    <xf numFmtId="0" fontId="49" fillId="26" borderId="14" xfId="0" applyFont="1" applyFill="1" applyBorder="1" applyAlignment="1">
      <alignment horizontal="center" vertical="center"/>
    </xf>
    <xf numFmtId="0" fontId="40" fillId="28" borderId="0" xfId="0" applyFont="1" applyFill="1" applyAlignment="1">
      <alignment horizontal="center" vertical="center"/>
    </xf>
    <xf numFmtId="0" fontId="38" fillId="28" borderId="0" xfId="0" applyFont="1" applyFill="1"/>
    <xf numFmtId="0" fontId="50" fillId="0" borderId="10" xfId="0" applyFont="1" applyBorder="1" applyAlignment="1">
      <alignment horizontal="right"/>
    </xf>
    <xf numFmtId="0" fontId="50" fillId="0" borderId="13" xfId="0" applyFont="1" applyBorder="1" applyAlignment="1">
      <alignment horizontal="right"/>
    </xf>
    <xf numFmtId="0" fontId="49" fillId="28" borderId="15" xfId="0" applyFont="1" applyFill="1" applyBorder="1" applyAlignment="1">
      <alignment horizontal="right" vertical="center"/>
    </xf>
    <xf numFmtId="0" fontId="46" fillId="24" borderId="16" xfId="0" applyFont="1" applyFill="1" applyBorder="1" applyAlignment="1">
      <alignment horizontal="center" vertical="center" wrapText="1"/>
    </xf>
    <xf numFmtId="0" fontId="47" fillId="25" borderId="17" xfId="0" applyFont="1" applyFill="1" applyBorder="1" applyAlignment="1">
      <alignment vertical="center" wrapText="1"/>
    </xf>
    <xf numFmtId="0" fontId="46" fillId="24" borderId="29" xfId="0" applyFont="1" applyFill="1" applyBorder="1" applyAlignment="1">
      <alignment horizontal="left" vertical="center" wrapText="1"/>
    </xf>
    <xf numFmtId="0" fontId="45" fillId="26" borderId="10" xfId="0" applyFont="1" applyFill="1" applyBorder="1" applyAlignment="1">
      <alignment horizontal="center" vertical="center"/>
    </xf>
    <xf numFmtId="0" fontId="40" fillId="0" borderId="10" xfId="0" applyFont="1" applyBorder="1"/>
    <xf numFmtId="0" fontId="49" fillId="26" borderId="10" xfId="0" applyFont="1" applyFill="1" applyBorder="1" applyAlignment="1">
      <alignment horizontal="center" vertical="center"/>
    </xf>
    <xf numFmtId="0" fontId="41" fillId="0" borderId="11" xfId="0" applyFont="1" applyBorder="1" applyAlignment="1">
      <alignment horizontal="justify" vertical="center"/>
    </xf>
    <xf numFmtId="9" fontId="0" fillId="28" borderId="0" xfId="0" applyNumberFormat="1" applyFill="1"/>
    <xf numFmtId="0" fontId="51" fillId="26" borderId="14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right" vertical="center"/>
    </xf>
    <xf numFmtId="0" fontId="32" fillId="26" borderId="14" xfId="0" quotePrefix="1" applyFont="1" applyFill="1" applyBorder="1" applyAlignment="1">
      <alignment horizontal="center" vertical="center"/>
    </xf>
    <xf numFmtId="0" fontId="0" fillId="28" borderId="0" xfId="0" quotePrefix="1" applyFill="1"/>
    <xf numFmtId="0" fontId="45" fillId="0" borderId="34" xfId="0" applyFont="1" applyBorder="1" applyAlignment="1">
      <alignment horizontal="right" vertical="center" wrapText="1"/>
    </xf>
    <xf numFmtId="0" fontId="25" fillId="26" borderId="35" xfId="0" applyFont="1" applyFill="1" applyBorder="1" applyAlignment="1">
      <alignment horizontal="right" vertical="center"/>
    </xf>
    <xf numFmtId="0" fontId="32" fillId="0" borderId="14" xfId="0" applyFont="1" applyBorder="1" applyAlignment="1">
      <alignment vertical="center" wrapText="1"/>
    </xf>
    <xf numFmtId="0" fontId="53" fillId="0" borderId="14" xfId="0" applyFont="1" applyBorder="1" applyAlignment="1">
      <alignment horizontal="right" vertical="center"/>
    </xf>
    <xf numFmtId="1" fontId="36" fillId="25" borderId="27" xfId="0" applyNumberFormat="1" applyFont="1" applyFill="1" applyBorder="1" applyAlignment="1">
      <alignment horizontal="right" vertical="center"/>
    </xf>
    <xf numFmtId="1" fontId="0" fillId="28" borderId="0" xfId="0" applyNumberFormat="1" applyFill="1"/>
    <xf numFmtId="2" fontId="0" fillId="28" borderId="0" xfId="0" applyNumberFormat="1" applyFill="1"/>
    <xf numFmtId="1" fontId="31" fillId="0" borderId="10" xfId="0" applyNumberFormat="1" applyFont="1" applyBorder="1" applyAlignment="1">
      <alignment vertical="center" wrapText="1"/>
    </xf>
    <xf numFmtId="1" fontId="0" fillId="28" borderId="0" xfId="0" applyNumberFormat="1" applyFill="1" applyAlignment="1">
      <alignment horizontal="right"/>
    </xf>
    <xf numFmtId="1" fontId="0" fillId="28" borderId="0" xfId="656" applyNumberFormat="1" applyFont="1" applyFill="1" applyAlignment="1">
      <alignment horizontal="right" vertical="center"/>
    </xf>
    <xf numFmtId="1" fontId="0" fillId="28" borderId="0" xfId="656" applyNumberFormat="1" applyFont="1" applyFill="1" applyAlignment="1">
      <alignment horizontal="right"/>
    </xf>
    <xf numFmtId="1" fontId="0" fillId="28" borderId="0" xfId="0" applyNumberFormat="1" applyFill="1" applyAlignment="1">
      <alignment horizontal="left"/>
    </xf>
    <xf numFmtId="0" fontId="54" fillId="28" borderId="0" xfId="0" applyFont="1" applyFill="1"/>
    <xf numFmtId="0" fontId="54" fillId="0" borderId="0" xfId="0" applyFont="1"/>
    <xf numFmtId="1" fontId="31" fillId="0" borderId="13" xfId="0" applyNumberFormat="1" applyFont="1" applyBorder="1" applyAlignment="1">
      <alignment vertical="center" wrapText="1"/>
    </xf>
    <xf numFmtId="0" fontId="55" fillId="28" borderId="0" xfId="0" applyFont="1" applyFill="1"/>
    <xf numFmtId="0" fontId="55" fillId="0" borderId="0" xfId="0" applyFont="1"/>
    <xf numFmtId="0" fontId="51" fillId="0" borderId="13" xfId="0" applyFont="1" applyBorder="1" applyAlignment="1">
      <alignment vertical="center" wrapText="1"/>
    </xf>
    <xf numFmtId="0" fontId="56" fillId="0" borderId="14" xfId="0" applyFont="1" applyBorder="1" applyAlignment="1">
      <alignment vertical="center"/>
    </xf>
    <xf numFmtId="43" fontId="56" fillId="0" borderId="14" xfId="656" applyFont="1" applyBorder="1" applyAlignment="1">
      <alignment vertical="center" wrapText="1"/>
    </xf>
    <xf numFmtId="2" fontId="51" fillId="0" borderId="14" xfId="0" applyNumberFormat="1" applyFont="1" applyBorder="1" applyAlignment="1">
      <alignment horizontal="right" vertical="center"/>
    </xf>
    <xf numFmtId="0" fontId="57" fillId="0" borderId="13" xfId="0" applyFont="1" applyBorder="1" applyAlignment="1">
      <alignment vertical="center" wrapText="1"/>
    </xf>
    <xf numFmtId="1" fontId="58" fillId="25" borderId="13" xfId="0" applyNumberFormat="1" applyFont="1" applyFill="1" applyBorder="1" applyAlignment="1">
      <alignment horizontal="right" vertical="center"/>
    </xf>
    <xf numFmtId="0" fontId="56" fillId="0" borderId="14" xfId="0" applyFont="1" applyBorder="1" applyAlignment="1">
      <alignment vertical="center" wrapText="1"/>
    </xf>
    <xf numFmtId="43" fontId="51" fillId="0" borderId="14" xfId="656" applyFont="1" applyBorder="1" applyAlignment="1">
      <alignment vertical="center" wrapText="1"/>
    </xf>
    <xf numFmtId="0" fontId="51" fillId="0" borderId="14" xfId="0" applyFont="1" applyBorder="1" applyAlignment="1">
      <alignment vertical="center" wrapText="1"/>
    </xf>
    <xf numFmtId="0" fontId="61" fillId="0" borderId="10" xfId="0" applyFont="1" applyBorder="1" applyAlignment="1">
      <alignment vertical="center" wrapText="1"/>
    </xf>
    <xf numFmtId="0" fontId="61" fillId="0" borderId="14" xfId="0" applyFont="1" applyBorder="1" applyAlignment="1">
      <alignment vertical="center"/>
    </xf>
    <xf numFmtId="0" fontId="45" fillId="26" borderId="14" xfId="0" quotePrefix="1" applyFont="1" applyFill="1" applyBorder="1" applyAlignment="1">
      <alignment horizontal="center" vertical="center"/>
    </xf>
    <xf numFmtId="43" fontId="63" fillId="0" borderId="14" xfId="656" applyFont="1" applyBorder="1" applyAlignment="1">
      <alignment vertical="center" wrapText="1"/>
    </xf>
    <xf numFmtId="0" fontId="1" fillId="28" borderId="0" xfId="0" applyFont="1" applyFill="1"/>
    <xf numFmtId="0" fontId="1" fillId="0" borderId="0" xfId="0" applyFont="1"/>
    <xf numFmtId="0" fontId="53" fillId="0" borderId="13" xfId="0" applyFont="1" applyBorder="1" applyAlignment="1">
      <alignment vertical="center" wrapText="1"/>
    </xf>
    <xf numFmtId="0" fontId="50" fillId="0" borderId="14" xfId="0" applyFont="1" applyBorder="1" applyAlignment="1">
      <alignment horizontal="center" vertical="center"/>
    </xf>
    <xf numFmtId="0" fontId="53" fillId="0" borderId="14" xfId="0" quotePrefix="1" applyFont="1" applyBorder="1" applyAlignment="1">
      <alignment horizontal="center" vertical="center"/>
    </xf>
    <xf numFmtId="43" fontId="63" fillId="0" borderId="14" xfId="656" applyFont="1" applyFill="1" applyBorder="1" applyAlignment="1">
      <alignment vertical="center" wrapText="1"/>
    </xf>
    <xf numFmtId="0" fontId="32" fillId="29" borderId="14" xfId="0" applyFont="1" applyFill="1" applyBorder="1" applyAlignment="1">
      <alignment horizontal="right" vertical="center"/>
    </xf>
    <xf numFmtId="0" fontId="51" fillId="0" borderId="17" xfId="0" applyFont="1" applyBorder="1" applyAlignment="1">
      <alignment horizontal="left" vertical="center" wrapText="1"/>
    </xf>
    <xf numFmtId="0" fontId="51" fillId="0" borderId="12" xfId="0" applyFont="1" applyBorder="1" applyAlignment="1">
      <alignment horizontal="left" vertical="center" wrapText="1"/>
    </xf>
    <xf numFmtId="0" fontId="51" fillId="0" borderId="11" xfId="0" applyFont="1" applyBorder="1" applyAlignment="1">
      <alignment horizontal="left" vertical="center" wrapText="1"/>
    </xf>
    <xf numFmtId="0" fontId="25" fillId="0" borderId="17" xfId="0" applyFont="1" applyBorder="1"/>
    <xf numFmtId="0" fontId="25" fillId="0" borderId="12" xfId="0" applyFont="1" applyBorder="1"/>
    <xf numFmtId="0" fontId="25" fillId="0" borderId="11" xfId="0" applyFont="1" applyBorder="1"/>
    <xf numFmtId="170" fontId="26" fillId="0" borderId="17" xfId="0" applyNumberFormat="1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9" fontId="26" fillId="0" borderId="17" xfId="0" applyNumberFormat="1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26" fillId="0" borderId="11" xfId="0" applyFont="1" applyBorder="1" applyAlignment="1">
      <alignment horizontal="left" wrapText="1"/>
    </xf>
    <xf numFmtId="0" fontId="57" fillId="0" borderId="17" xfId="0" applyFont="1" applyBorder="1" applyAlignment="1">
      <alignment horizontal="left" wrapText="1"/>
    </xf>
    <xf numFmtId="0" fontId="27" fillId="24" borderId="31" xfId="0" applyFont="1" applyFill="1" applyBorder="1" applyAlignment="1">
      <alignment horizontal="center" vertical="center" wrapText="1"/>
    </xf>
    <xf numFmtId="0" fontId="27" fillId="24" borderId="32" xfId="0" applyFont="1" applyFill="1" applyBorder="1" applyAlignment="1">
      <alignment horizontal="center" vertical="center" wrapText="1"/>
    </xf>
    <xf numFmtId="0" fontId="27" fillId="24" borderId="33" xfId="0" applyFont="1" applyFill="1" applyBorder="1" applyAlignment="1">
      <alignment horizontal="center" vertical="center" wrapText="1"/>
    </xf>
    <xf numFmtId="0" fontId="27" fillId="24" borderId="20" xfId="0" applyFont="1" applyFill="1" applyBorder="1" applyAlignment="1">
      <alignment horizontal="center" vertical="center" wrapText="1"/>
    </xf>
    <xf numFmtId="0" fontId="27" fillId="24" borderId="21" xfId="0" applyFont="1" applyFill="1" applyBorder="1" applyAlignment="1">
      <alignment horizontal="center" vertical="center" wrapText="1"/>
    </xf>
    <xf numFmtId="0" fontId="27" fillId="24" borderId="25" xfId="0" applyFont="1" applyFill="1" applyBorder="1" applyAlignment="1">
      <alignment horizontal="center" vertical="center" wrapText="1"/>
    </xf>
    <xf numFmtId="0" fontId="43" fillId="25" borderId="22" xfId="0" applyFont="1" applyFill="1" applyBorder="1" applyAlignment="1">
      <alignment vertical="center" wrapText="1"/>
    </xf>
    <xf numFmtId="0" fontId="43" fillId="25" borderId="23" xfId="0" applyFont="1" applyFill="1" applyBorder="1" applyAlignment="1">
      <alignment vertical="center" wrapText="1"/>
    </xf>
    <xf numFmtId="0" fontId="43" fillId="25" borderId="26" xfId="0" applyFont="1" applyFill="1" applyBorder="1" applyAlignment="1">
      <alignment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43" fillId="25" borderId="17" xfId="0" applyFont="1" applyFill="1" applyBorder="1" applyAlignment="1">
      <alignment vertical="center" wrapText="1"/>
    </xf>
    <xf numFmtId="0" fontId="43" fillId="25" borderId="12" xfId="0" applyFont="1" applyFill="1" applyBorder="1" applyAlignment="1">
      <alignment vertical="center" wrapText="1"/>
    </xf>
    <xf numFmtId="0" fontId="43" fillId="25" borderId="11" xfId="0" applyFont="1" applyFill="1" applyBorder="1" applyAlignment="1">
      <alignment vertical="center" wrapText="1"/>
    </xf>
    <xf numFmtId="0" fontId="29" fillId="27" borderId="17" xfId="0" applyFont="1" applyFill="1" applyBorder="1" applyAlignment="1">
      <alignment horizontal="right" vertical="center" wrapText="1"/>
    </xf>
    <xf numFmtId="0" fontId="29" fillId="27" borderId="12" xfId="0" applyFont="1" applyFill="1" applyBorder="1" applyAlignment="1">
      <alignment horizontal="right" vertical="center" wrapText="1"/>
    </xf>
    <xf numFmtId="0" fontId="29" fillId="27" borderId="24" xfId="0" applyFont="1" applyFill="1" applyBorder="1" applyAlignment="1">
      <alignment horizontal="right" vertical="center" wrapText="1"/>
    </xf>
    <xf numFmtId="0" fontId="32" fillId="27" borderId="17" xfId="0" applyFont="1" applyFill="1" applyBorder="1" applyAlignment="1">
      <alignment horizontal="left" vertical="center"/>
    </xf>
    <xf numFmtId="0" fontId="32" fillId="27" borderId="12" xfId="0" applyFont="1" applyFill="1" applyBorder="1" applyAlignment="1">
      <alignment horizontal="left" vertical="center"/>
    </xf>
    <xf numFmtId="0" fontId="32" fillId="27" borderId="11" xfId="0" applyFont="1" applyFill="1" applyBorder="1" applyAlignment="1">
      <alignment horizontal="left" vertical="center"/>
    </xf>
    <xf numFmtId="0" fontId="29" fillId="27" borderId="11" xfId="0" applyFont="1" applyFill="1" applyBorder="1" applyAlignment="1">
      <alignment horizontal="righ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0" borderId="12" xfId="0" applyFont="1" applyBorder="1" applyAlignment="1">
      <alignment horizontal="left" vertical="center" wrapText="1"/>
    </xf>
    <xf numFmtId="0" fontId="45" fillId="0" borderId="11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 wrapText="1"/>
    </xf>
    <xf numFmtId="0" fontId="53" fillId="0" borderId="12" xfId="0" applyFont="1" applyBorder="1" applyAlignment="1">
      <alignment horizontal="left" vertical="center" wrapText="1"/>
    </xf>
    <xf numFmtId="0" fontId="53" fillId="0" borderId="11" xfId="0" applyFont="1" applyBorder="1" applyAlignment="1">
      <alignment horizontal="left" vertical="center" wrapText="1"/>
    </xf>
    <xf numFmtId="0" fontId="32" fillId="27" borderId="17" xfId="0" applyFont="1" applyFill="1" applyBorder="1" applyAlignment="1">
      <alignment vertical="center"/>
    </xf>
    <xf numFmtId="0" fontId="32" fillId="27" borderId="12" xfId="0" applyFont="1" applyFill="1" applyBorder="1" applyAlignment="1">
      <alignment vertical="center"/>
    </xf>
    <xf numFmtId="0" fontId="32" fillId="27" borderId="11" xfId="0" applyFont="1" applyFill="1" applyBorder="1" applyAlignment="1">
      <alignment vertical="center"/>
    </xf>
    <xf numFmtId="0" fontId="42" fillId="25" borderId="17" xfId="0" applyFont="1" applyFill="1" applyBorder="1" applyAlignment="1">
      <alignment vertical="center" wrapText="1"/>
    </xf>
    <xf numFmtId="0" fontId="42" fillId="25" borderId="12" xfId="0" applyFont="1" applyFill="1" applyBorder="1" applyAlignment="1">
      <alignment vertical="center" wrapText="1"/>
    </xf>
    <xf numFmtId="0" fontId="42" fillId="25" borderId="11" xfId="0" applyFont="1" applyFill="1" applyBorder="1" applyAlignment="1">
      <alignment vertical="center" wrapText="1"/>
    </xf>
    <xf numFmtId="0" fontId="42" fillId="25" borderId="17" xfId="0" applyFont="1" applyFill="1" applyBorder="1" applyAlignment="1">
      <alignment horizontal="left" vertical="center" wrapText="1"/>
    </xf>
    <xf numFmtId="0" fontId="42" fillId="25" borderId="12" xfId="0" applyFont="1" applyFill="1" applyBorder="1" applyAlignment="1">
      <alignment horizontal="left" vertical="center" wrapText="1"/>
    </xf>
    <xf numFmtId="0" fontId="34" fillId="25" borderId="17" xfId="0" applyFont="1" applyFill="1" applyBorder="1" applyAlignment="1">
      <alignment horizontal="right" vertical="center" wrapText="1"/>
    </xf>
    <xf numFmtId="0" fontId="34" fillId="25" borderId="12" xfId="0" applyFont="1" applyFill="1" applyBorder="1" applyAlignment="1">
      <alignment horizontal="right" vertical="center" wrapText="1"/>
    </xf>
    <xf numFmtId="0" fontId="34" fillId="25" borderId="11" xfId="0" applyFont="1" applyFill="1" applyBorder="1" applyAlignment="1">
      <alignment horizontal="right" vertical="center" wrapText="1"/>
    </xf>
    <xf numFmtId="0" fontId="35" fillId="25" borderId="17" xfId="0" applyFont="1" applyFill="1" applyBorder="1" applyAlignment="1">
      <alignment horizontal="left" vertical="center"/>
    </xf>
    <xf numFmtId="0" fontId="35" fillId="25" borderId="12" xfId="0" applyFont="1" applyFill="1" applyBorder="1" applyAlignment="1">
      <alignment horizontal="left" vertical="center"/>
    </xf>
    <xf numFmtId="0" fontId="35" fillId="25" borderId="11" xfId="0" applyFont="1" applyFill="1" applyBorder="1" applyAlignment="1">
      <alignment horizontal="left" vertical="center"/>
    </xf>
    <xf numFmtId="0" fontId="34" fillId="25" borderId="10" xfId="0" applyFont="1" applyFill="1" applyBorder="1" applyAlignment="1">
      <alignment horizontal="right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27" fillId="24" borderId="17" xfId="0" applyFont="1" applyFill="1" applyBorder="1" applyAlignment="1">
      <alignment horizontal="center" vertical="center" wrapText="1"/>
    </xf>
    <xf numFmtId="0" fontId="27" fillId="24" borderId="12" xfId="0" applyFont="1" applyFill="1" applyBorder="1" applyAlignment="1">
      <alignment horizontal="center" vertical="center" wrapText="1"/>
    </xf>
    <xf numFmtId="0" fontId="27" fillId="24" borderId="11" xfId="0" applyFont="1" applyFill="1" applyBorder="1" applyAlignment="1">
      <alignment horizontal="center" vertical="center" wrapText="1"/>
    </xf>
    <xf numFmtId="0" fontId="59" fillId="25" borderId="17" xfId="0" applyFont="1" applyFill="1" applyBorder="1" applyAlignment="1">
      <alignment horizontal="right" vertical="center" wrapText="1"/>
    </xf>
    <xf numFmtId="0" fontId="59" fillId="25" borderId="12" xfId="0" applyFont="1" applyFill="1" applyBorder="1" applyAlignment="1">
      <alignment horizontal="right" vertical="center" wrapText="1"/>
    </xf>
    <xf numFmtId="0" fontId="59" fillId="25" borderId="11" xfId="0" applyFont="1" applyFill="1" applyBorder="1" applyAlignment="1">
      <alignment horizontal="right" vertical="center" wrapText="1"/>
    </xf>
    <xf numFmtId="0" fontId="51" fillId="0" borderId="17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1" fillId="0" borderId="11" xfId="0" applyFont="1" applyBorder="1" applyAlignment="1">
      <alignment horizontal="left" vertical="center"/>
    </xf>
    <xf numFmtId="0" fontId="27" fillId="24" borderId="17" xfId="0" applyFont="1" applyFill="1" applyBorder="1" applyAlignment="1">
      <alignment horizontal="right" vertical="center" wrapText="1"/>
    </xf>
    <xf numFmtId="0" fontId="27" fillId="24" borderId="12" xfId="0" applyFont="1" applyFill="1" applyBorder="1" applyAlignment="1">
      <alignment horizontal="right" vertical="center" wrapText="1"/>
    </xf>
    <xf numFmtId="0" fontId="27" fillId="24" borderId="24" xfId="0" applyFont="1" applyFill="1" applyBorder="1" applyAlignment="1">
      <alignment horizontal="right" vertical="center" wrapText="1"/>
    </xf>
    <xf numFmtId="0" fontId="36" fillId="25" borderId="17" xfId="0" applyFont="1" applyFill="1" applyBorder="1" applyAlignment="1">
      <alignment horizontal="left" vertical="center"/>
    </xf>
    <xf numFmtId="0" fontId="36" fillId="25" borderId="12" xfId="0" applyFont="1" applyFill="1" applyBorder="1" applyAlignment="1">
      <alignment horizontal="left" vertical="center"/>
    </xf>
    <xf numFmtId="0" fontId="36" fillId="25" borderId="11" xfId="0" applyFont="1" applyFill="1" applyBorder="1" applyAlignment="1">
      <alignment horizontal="left" vertical="center"/>
    </xf>
    <xf numFmtId="0" fontId="62" fillId="0" borderId="14" xfId="0" applyFont="1" applyFill="1" applyBorder="1" applyAlignment="1">
      <alignment horizontal="right" vertical="center"/>
    </xf>
    <xf numFmtId="0" fontId="57" fillId="0" borderId="14" xfId="0" applyFont="1" applyFill="1" applyBorder="1" applyAlignment="1">
      <alignment horizontal="right" vertical="center"/>
    </xf>
    <xf numFmtId="0" fontId="45" fillId="0" borderId="14" xfId="0" applyFont="1" applyFill="1" applyBorder="1" applyAlignment="1">
      <alignment horizontal="right" vertical="center"/>
    </xf>
    <xf numFmtId="0" fontId="51" fillId="0" borderId="14" xfId="0" applyFont="1" applyFill="1" applyBorder="1" applyAlignment="1">
      <alignment horizontal="right" vertical="center"/>
    </xf>
    <xf numFmtId="0" fontId="32" fillId="0" borderId="14" xfId="0" applyFont="1" applyFill="1" applyBorder="1" applyAlignment="1">
      <alignment horizontal="right" vertical="center"/>
    </xf>
  </cellXfs>
  <cellStyles count="65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ccent6 3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 2" xfId="29" xr:uid="{00000000-0005-0000-0000-00001C000000}"/>
    <cellStyle name="Comma 2 2" xfId="30" xr:uid="{00000000-0005-0000-0000-00001D000000}"/>
    <cellStyle name="Comma 2_assumptions" xfId="31" xr:uid="{00000000-0005-0000-0000-00001E000000}"/>
    <cellStyle name="Comma 3" xfId="32" xr:uid="{00000000-0005-0000-0000-00001F000000}"/>
    <cellStyle name="Comma 3 2" xfId="33" xr:uid="{00000000-0005-0000-0000-000020000000}"/>
    <cellStyle name="Comma 4" xfId="34" xr:uid="{00000000-0005-0000-0000-000021000000}"/>
    <cellStyle name="Comma 5" xfId="35" xr:uid="{00000000-0005-0000-0000-000022000000}"/>
    <cellStyle name="Comma 6" xfId="36" xr:uid="{00000000-0005-0000-0000-000023000000}"/>
    <cellStyle name="Euro" xfId="37" xr:uid="{00000000-0005-0000-0000-000024000000}"/>
    <cellStyle name="Explanatory Text 2" xfId="38" xr:uid="{00000000-0005-0000-0000-000025000000}"/>
    <cellStyle name="Good 2" xfId="39" xr:uid="{00000000-0005-0000-0000-000026000000}"/>
    <cellStyle name="Heading 1 2" xfId="40" xr:uid="{00000000-0005-0000-0000-000027000000}"/>
    <cellStyle name="Heading 2 2" xfId="41" xr:uid="{00000000-0005-0000-0000-000028000000}"/>
    <cellStyle name="Heading 3 2" xfId="42" xr:uid="{00000000-0005-0000-0000-000029000000}"/>
    <cellStyle name="Heading 4 2" xfId="43" xr:uid="{00000000-0005-0000-0000-00002A000000}"/>
    <cellStyle name="Input 2" xfId="44" xr:uid="{00000000-0005-0000-0000-00002B000000}"/>
    <cellStyle name="Input 3" xfId="45" xr:uid="{00000000-0005-0000-0000-00002C000000}"/>
    <cellStyle name="Koma" xfId="656" builtinId="3"/>
    <cellStyle name="Linked Cell 2" xfId="46" xr:uid="{00000000-0005-0000-0000-00002E000000}"/>
    <cellStyle name="Millares [0] 2" xfId="47" xr:uid="{00000000-0005-0000-0000-00002F000000}"/>
    <cellStyle name="Millares 2" xfId="48" xr:uid="{00000000-0005-0000-0000-000030000000}"/>
    <cellStyle name="Millares 2 2" xfId="49" xr:uid="{00000000-0005-0000-0000-000031000000}"/>
    <cellStyle name="Millares 2 3" xfId="50" xr:uid="{00000000-0005-0000-0000-000032000000}"/>
    <cellStyle name="Millares 2 3 2" xfId="51" xr:uid="{00000000-0005-0000-0000-000033000000}"/>
    <cellStyle name="Millares 2 3 2 2" xfId="52" xr:uid="{00000000-0005-0000-0000-000034000000}"/>
    <cellStyle name="Millares 2 3 3" xfId="53" xr:uid="{00000000-0005-0000-0000-000035000000}"/>
    <cellStyle name="Millares 2 3 4" xfId="54" xr:uid="{00000000-0005-0000-0000-000036000000}"/>
    <cellStyle name="Millares 20 2" xfId="55" xr:uid="{00000000-0005-0000-0000-000037000000}"/>
    <cellStyle name="Millares 25" xfId="56" xr:uid="{00000000-0005-0000-0000-000038000000}"/>
    <cellStyle name="Millares 3" xfId="57" xr:uid="{00000000-0005-0000-0000-000039000000}"/>
    <cellStyle name="Millares 3 2" xfId="58" xr:uid="{00000000-0005-0000-0000-00003A000000}"/>
    <cellStyle name="Millares 4" xfId="59" xr:uid="{00000000-0005-0000-0000-00003B000000}"/>
    <cellStyle name="Millares 5" xfId="60" xr:uid="{00000000-0005-0000-0000-00003C000000}"/>
    <cellStyle name="Millares 6" xfId="61" xr:uid="{00000000-0005-0000-0000-00003D000000}"/>
    <cellStyle name="Millares 6 2" xfId="62" xr:uid="{00000000-0005-0000-0000-00003E000000}"/>
    <cellStyle name="Millares 6 2 2" xfId="63" xr:uid="{00000000-0005-0000-0000-00003F000000}"/>
    <cellStyle name="Millares 6 3" xfId="64" xr:uid="{00000000-0005-0000-0000-000040000000}"/>
    <cellStyle name="Millares 6 4" xfId="65" xr:uid="{00000000-0005-0000-0000-000041000000}"/>
    <cellStyle name="Millares 7" xfId="66" xr:uid="{00000000-0005-0000-0000-000042000000}"/>
    <cellStyle name="Millares 8" xfId="67" xr:uid="{00000000-0005-0000-0000-000043000000}"/>
    <cellStyle name="Milliers_Bud06  HO-items etc in applications" xfId="68" xr:uid="{00000000-0005-0000-0000-000044000000}"/>
    <cellStyle name="Moneda 2" xfId="69" xr:uid="{00000000-0005-0000-0000-000045000000}"/>
    <cellStyle name="Moneda 2 2" xfId="70" xr:uid="{00000000-0005-0000-0000-000046000000}"/>
    <cellStyle name="Moneda 3" xfId="71" xr:uid="{00000000-0005-0000-0000-000047000000}"/>
    <cellStyle name="Moneda 9" xfId="72" xr:uid="{00000000-0005-0000-0000-000048000000}"/>
    <cellStyle name="Neutral 2" xfId="73" xr:uid="{00000000-0005-0000-0000-000049000000}"/>
    <cellStyle name="Normaallaad" xfId="0" builtinId="0"/>
    <cellStyle name="Normaallaad 2" xfId="658" xr:uid="{00000000-0005-0000-0000-00004B000000}"/>
    <cellStyle name="Normal 10" xfId="74" xr:uid="{00000000-0005-0000-0000-00004C000000}"/>
    <cellStyle name="Normal 10 2" xfId="75" xr:uid="{00000000-0005-0000-0000-00004D000000}"/>
    <cellStyle name="Normal 10 2 2" xfId="76" xr:uid="{00000000-0005-0000-0000-00004E000000}"/>
    <cellStyle name="Normal 10 3" xfId="77" xr:uid="{00000000-0005-0000-0000-00004F000000}"/>
    <cellStyle name="Normal 10 4" xfId="78" xr:uid="{00000000-0005-0000-0000-000050000000}"/>
    <cellStyle name="Normal 11" xfId="79" xr:uid="{00000000-0005-0000-0000-000051000000}"/>
    <cellStyle name="Normal 12" xfId="80" xr:uid="{00000000-0005-0000-0000-000052000000}"/>
    <cellStyle name="Normal 12 2" xfId="81" xr:uid="{00000000-0005-0000-0000-000053000000}"/>
    <cellStyle name="Normal 13" xfId="82" xr:uid="{00000000-0005-0000-0000-000054000000}"/>
    <cellStyle name="Normal 13 2" xfId="83" xr:uid="{00000000-0005-0000-0000-000055000000}"/>
    <cellStyle name="Normal 13 3" xfId="84" xr:uid="{00000000-0005-0000-0000-000056000000}"/>
    <cellStyle name="Normal 14" xfId="85" xr:uid="{00000000-0005-0000-0000-000057000000}"/>
    <cellStyle name="Normal 2" xfId="86" xr:uid="{00000000-0005-0000-0000-000058000000}"/>
    <cellStyle name="Normal 2 10" xfId="87" xr:uid="{00000000-0005-0000-0000-000059000000}"/>
    <cellStyle name="Normal 2 10 2" xfId="88" xr:uid="{00000000-0005-0000-0000-00005A000000}"/>
    <cellStyle name="Normal 2 10 2 2" xfId="89" xr:uid="{00000000-0005-0000-0000-00005B000000}"/>
    <cellStyle name="Normal 2 10 3" xfId="90" xr:uid="{00000000-0005-0000-0000-00005C000000}"/>
    <cellStyle name="Normal 2 10 4" xfId="91" xr:uid="{00000000-0005-0000-0000-00005D000000}"/>
    <cellStyle name="Normal 2 11" xfId="92" xr:uid="{00000000-0005-0000-0000-00005E000000}"/>
    <cellStyle name="Normal 2 11 2" xfId="93" xr:uid="{00000000-0005-0000-0000-00005F000000}"/>
    <cellStyle name="Normal 2 12" xfId="94" xr:uid="{00000000-0005-0000-0000-000060000000}"/>
    <cellStyle name="Normal 2 13" xfId="95" xr:uid="{00000000-0005-0000-0000-000061000000}"/>
    <cellStyle name="Normal 2 2" xfId="96" xr:uid="{00000000-0005-0000-0000-000062000000}"/>
    <cellStyle name="Normal 2 2 2" xfId="97" xr:uid="{00000000-0005-0000-0000-000063000000}"/>
    <cellStyle name="Normal 2 2 2 2" xfId="98" xr:uid="{00000000-0005-0000-0000-000064000000}"/>
    <cellStyle name="Normal 2 2 2 2 2" xfId="99" xr:uid="{00000000-0005-0000-0000-000065000000}"/>
    <cellStyle name="Normal 2 2 2 2 2 2" xfId="100" xr:uid="{00000000-0005-0000-0000-000066000000}"/>
    <cellStyle name="Normal 2 2 2 2 2 2 2" xfId="101" xr:uid="{00000000-0005-0000-0000-000067000000}"/>
    <cellStyle name="Normal 2 2 2 2 2 3" xfId="102" xr:uid="{00000000-0005-0000-0000-000068000000}"/>
    <cellStyle name="Normal 2 2 2 2 2 4" xfId="103" xr:uid="{00000000-0005-0000-0000-000069000000}"/>
    <cellStyle name="Normal 2 2 2 2 3" xfId="104" xr:uid="{00000000-0005-0000-0000-00006A000000}"/>
    <cellStyle name="Normal 2 2 2 2 3 2" xfId="105" xr:uid="{00000000-0005-0000-0000-00006B000000}"/>
    <cellStyle name="Normal 2 2 2 2 4" xfId="106" xr:uid="{00000000-0005-0000-0000-00006C000000}"/>
    <cellStyle name="Normal 2 2 2 2 5" xfId="107" xr:uid="{00000000-0005-0000-0000-00006D000000}"/>
    <cellStyle name="Normal 2 2 2 3" xfId="108" xr:uid="{00000000-0005-0000-0000-00006E000000}"/>
    <cellStyle name="Normal 2 2 2 3 2" xfId="109" xr:uid="{00000000-0005-0000-0000-00006F000000}"/>
    <cellStyle name="Normal 2 2 2 3 2 2" xfId="110" xr:uid="{00000000-0005-0000-0000-000070000000}"/>
    <cellStyle name="Normal 2 2 2 3 2 2 2" xfId="111" xr:uid="{00000000-0005-0000-0000-000071000000}"/>
    <cellStyle name="Normal 2 2 2 3 2 3" xfId="112" xr:uid="{00000000-0005-0000-0000-000072000000}"/>
    <cellStyle name="Normal 2 2 2 3 2 4" xfId="113" xr:uid="{00000000-0005-0000-0000-000073000000}"/>
    <cellStyle name="Normal 2 2 2 3 3" xfId="114" xr:uid="{00000000-0005-0000-0000-000074000000}"/>
    <cellStyle name="Normal 2 2 2 3 3 2" xfId="115" xr:uid="{00000000-0005-0000-0000-000075000000}"/>
    <cellStyle name="Normal 2 2 2 3 4" xfId="116" xr:uid="{00000000-0005-0000-0000-000076000000}"/>
    <cellStyle name="Normal 2 2 2 3 5" xfId="117" xr:uid="{00000000-0005-0000-0000-000077000000}"/>
    <cellStyle name="Normal 2 2 2 4" xfId="118" xr:uid="{00000000-0005-0000-0000-000078000000}"/>
    <cellStyle name="Normal 2 2 2 5" xfId="119" xr:uid="{00000000-0005-0000-0000-000079000000}"/>
    <cellStyle name="Normal 2 2 2 5 2" xfId="120" xr:uid="{00000000-0005-0000-0000-00007A000000}"/>
    <cellStyle name="Normal 2 2 2 5 2 2" xfId="121" xr:uid="{00000000-0005-0000-0000-00007B000000}"/>
    <cellStyle name="Normal 2 2 2 5 3" xfId="122" xr:uid="{00000000-0005-0000-0000-00007C000000}"/>
    <cellStyle name="Normal 2 2 2 5 4" xfId="123" xr:uid="{00000000-0005-0000-0000-00007D000000}"/>
    <cellStyle name="Normal 2 2 2 6" xfId="124" xr:uid="{00000000-0005-0000-0000-00007E000000}"/>
    <cellStyle name="Normal 2 2 2 6 2" xfId="125" xr:uid="{00000000-0005-0000-0000-00007F000000}"/>
    <cellStyle name="Normal 2 2 2 7" xfId="126" xr:uid="{00000000-0005-0000-0000-000080000000}"/>
    <cellStyle name="Normal 2 2 2 8" xfId="127" xr:uid="{00000000-0005-0000-0000-000081000000}"/>
    <cellStyle name="Normal 2 2 3" xfId="128" xr:uid="{00000000-0005-0000-0000-000082000000}"/>
    <cellStyle name="Normal 2 2 3 2" xfId="129" xr:uid="{00000000-0005-0000-0000-000083000000}"/>
    <cellStyle name="Normal 2 2 3 2 2" xfId="130" xr:uid="{00000000-0005-0000-0000-000084000000}"/>
    <cellStyle name="Normal 2 2 3 2 2 2" xfId="131" xr:uid="{00000000-0005-0000-0000-000085000000}"/>
    <cellStyle name="Normal 2 2 3 2 3" xfId="132" xr:uid="{00000000-0005-0000-0000-000086000000}"/>
    <cellStyle name="Normal 2 2 3 2 4" xfId="133" xr:uid="{00000000-0005-0000-0000-000087000000}"/>
    <cellStyle name="Normal 2 2 3 3" xfId="134" xr:uid="{00000000-0005-0000-0000-000088000000}"/>
    <cellStyle name="Normal 2 2 3 3 2" xfId="135" xr:uid="{00000000-0005-0000-0000-000089000000}"/>
    <cellStyle name="Normal 2 2 3 4" xfId="136" xr:uid="{00000000-0005-0000-0000-00008A000000}"/>
    <cellStyle name="Normal 2 2 3 5" xfId="137" xr:uid="{00000000-0005-0000-0000-00008B000000}"/>
    <cellStyle name="Normal 2 2 4" xfId="138" xr:uid="{00000000-0005-0000-0000-00008C000000}"/>
    <cellStyle name="Normal 2 2 4 2" xfId="139" xr:uid="{00000000-0005-0000-0000-00008D000000}"/>
    <cellStyle name="Normal 2 2 4 2 2" xfId="140" xr:uid="{00000000-0005-0000-0000-00008E000000}"/>
    <cellStyle name="Normal 2 2 4 2 2 2" xfId="141" xr:uid="{00000000-0005-0000-0000-00008F000000}"/>
    <cellStyle name="Normal 2 2 4 2 3" xfId="142" xr:uid="{00000000-0005-0000-0000-000090000000}"/>
    <cellStyle name="Normal 2 2 4 2 4" xfId="143" xr:uid="{00000000-0005-0000-0000-000091000000}"/>
    <cellStyle name="Normal 2 2 4 3" xfId="144" xr:uid="{00000000-0005-0000-0000-000092000000}"/>
    <cellStyle name="Normal 2 2 4 3 2" xfId="145" xr:uid="{00000000-0005-0000-0000-000093000000}"/>
    <cellStyle name="Normal 2 2 4 4" xfId="146" xr:uid="{00000000-0005-0000-0000-000094000000}"/>
    <cellStyle name="Normal 2 2 4 5" xfId="147" xr:uid="{00000000-0005-0000-0000-000095000000}"/>
    <cellStyle name="Normal 2 2 5" xfId="148" xr:uid="{00000000-0005-0000-0000-000096000000}"/>
    <cellStyle name="Normal 2 2 6" xfId="149" xr:uid="{00000000-0005-0000-0000-000097000000}"/>
    <cellStyle name="Normal 2 2 6 2" xfId="150" xr:uid="{00000000-0005-0000-0000-000098000000}"/>
    <cellStyle name="Normal 2 2 6 2 2" xfId="151" xr:uid="{00000000-0005-0000-0000-000099000000}"/>
    <cellStyle name="Normal 2 2 6 3" xfId="152" xr:uid="{00000000-0005-0000-0000-00009A000000}"/>
    <cellStyle name="Normal 2 2 6 4" xfId="153" xr:uid="{00000000-0005-0000-0000-00009B000000}"/>
    <cellStyle name="Normal 2 2 7" xfId="154" xr:uid="{00000000-0005-0000-0000-00009C000000}"/>
    <cellStyle name="Normal 2 2 7 2" xfId="155" xr:uid="{00000000-0005-0000-0000-00009D000000}"/>
    <cellStyle name="Normal 2 2 8" xfId="156" xr:uid="{00000000-0005-0000-0000-00009E000000}"/>
    <cellStyle name="Normal 2 2 9" xfId="157" xr:uid="{00000000-0005-0000-0000-00009F000000}"/>
    <cellStyle name="Normal 2 2_assumptions" xfId="158" xr:uid="{00000000-0005-0000-0000-0000A0000000}"/>
    <cellStyle name="Normal 2 3" xfId="159" xr:uid="{00000000-0005-0000-0000-0000A1000000}"/>
    <cellStyle name="Normal 2 3 2" xfId="160" xr:uid="{00000000-0005-0000-0000-0000A2000000}"/>
    <cellStyle name="Normal 2 3 2 2" xfId="161" xr:uid="{00000000-0005-0000-0000-0000A3000000}"/>
    <cellStyle name="Normal 2 3 2 2 2" xfId="162" xr:uid="{00000000-0005-0000-0000-0000A4000000}"/>
    <cellStyle name="Normal 2 3 2 2 2 2" xfId="163" xr:uid="{00000000-0005-0000-0000-0000A5000000}"/>
    <cellStyle name="Normal 2 3 2 2 3" xfId="164" xr:uid="{00000000-0005-0000-0000-0000A6000000}"/>
    <cellStyle name="Normal 2 3 2 2 4" xfId="165" xr:uid="{00000000-0005-0000-0000-0000A7000000}"/>
    <cellStyle name="Normal 2 3 2 3" xfId="166" xr:uid="{00000000-0005-0000-0000-0000A8000000}"/>
    <cellStyle name="Normal 2 3 2 3 2" xfId="167" xr:uid="{00000000-0005-0000-0000-0000A9000000}"/>
    <cellStyle name="Normal 2 3 2 4" xfId="168" xr:uid="{00000000-0005-0000-0000-0000AA000000}"/>
    <cellStyle name="Normal 2 3 2 5" xfId="169" xr:uid="{00000000-0005-0000-0000-0000AB000000}"/>
    <cellStyle name="Normal 2 3 3" xfId="170" xr:uid="{00000000-0005-0000-0000-0000AC000000}"/>
    <cellStyle name="Normal 2 3 3 2" xfId="171" xr:uid="{00000000-0005-0000-0000-0000AD000000}"/>
    <cellStyle name="Normal 2 3 3 2 2" xfId="172" xr:uid="{00000000-0005-0000-0000-0000AE000000}"/>
    <cellStyle name="Normal 2 3 3 2 2 2" xfId="173" xr:uid="{00000000-0005-0000-0000-0000AF000000}"/>
    <cellStyle name="Normal 2 3 3 2 3" xfId="174" xr:uid="{00000000-0005-0000-0000-0000B0000000}"/>
    <cellStyle name="Normal 2 3 3 2 4" xfId="175" xr:uid="{00000000-0005-0000-0000-0000B1000000}"/>
    <cellStyle name="Normal 2 3 3 3" xfId="176" xr:uid="{00000000-0005-0000-0000-0000B2000000}"/>
    <cellStyle name="Normal 2 3 3 3 2" xfId="177" xr:uid="{00000000-0005-0000-0000-0000B3000000}"/>
    <cellStyle name="Normal 2 3 3 4" xfId="178" xr:uid="{00000000-0005-0000-0000-0000B4000000}"/>
    <cellStyle name="Normal 2 3 3 5" xfId="179" xr:uid="{00000000-0005-0000-0000-0000B5000000}"/>
    <cellStyle name="Normal 2 3 4" xfId="180" xr:uid="{00000000-0005-0000-0000-0000B6000000}"/>
    <cellStyle name="Normal 2 3 4 2" xfId="181" xr:uid="{00000000-0005-0000-0000-0000B7000000}"/>
    <cellStyle name="Normal 2 3 4 2 2" xfId="182" xr:uid="{00000000-0005-0000-0000-0000B8000000}"/>
    <cellStyle name="Normal 2 3 4 3" xfId="183" xr:uid="{00000000-0005-0000-0000-0000B9000000}"/>
    <cellStyle name="Normal 2 3 4 4" xfId="184" xr:uid="{00000000-0005-0000-0000-0000BA000000}"/>
    <cellStyle name="Normal 2 3 5" xfId="185" xr:uid="{00000000-0005-0000-0000-0000BB000000}"/>
    <cellStyle name="Normal 2 3 5 2" xfId="186" xr:uid="{00000000-0005-0000-0000-0000BC000000}"/>
    <cellStyle name="Normal 2 3 5 2 2" xfId="187" xr:uid="{00000000-0005-0000-0000-0000BD000000}"/>
    <cellStyle name="Normal 2 3 5 3" xfId="188" xr:uid="{00000000-0005-0000-0000-0000BE000000}"/>
    <cellStyle name="Normal 2 3 5 4" xfId="189" xr:uid="{00000000-0005-0000-0000-0000BF000000}"/>
    <cellStyle name="Normal 2 3 6" xfId="190" xr:uid="{00000000-0005-0000-0000-0000C0000000}"/>
    <cellStyle name="Normal 2 3 6 2" xfId="191" xr:uid="{00000000-0005-0000-0000-0000C1000000}"/>
    <cellStyle name="Normal 2 3 7" xfId="192" xr:uid="{00000000-0005-0000-0000-0000C2000000}"/>
    <cellStyle name="Normal 2 3 8" xfId="193" xr:uid="{00000000-0005-0000-0000-0000C3000000}"/>
    <cellStyle name="Normal 2 4" xfId="194" xr:uid="{00000000-0005-0000-0000-0000C4000000}"/>
    <cellStyle name="Normal 2 4 2" xfId="195" xr:uid="{00000000-0005-0000-0000-0000C5000000}"/>
    <cellStyle name="Normal 2 4 2 2" xfId="196" xr:uid="{00000000-0005-0000-0000-0000C6000000}"/>
    <cellStyle name="Normal 2 4 2 2 2" xfId="197" xr:uid="{00000000-0005-0000-0000-0000C7000000}"/>
    <cellStyle name="Normal 2 4 2 2 2 2" xfId="198" xr:uid="{00000000-0005-0000-0000-0000C8000000}"/>
    <cellStyle name="Normal 2 4 2 2 3" xfId="199" xr:uid="{00000000-0005-0000-0000-0000C9000000}"/>
    <cellStyle name="Normal 2 4 2 2 4" xfId="200" xr:uid="{00000000-0005-0000-0000-0000CA000000}"/>
    <cellStyle name="Normal 2 4 2 3" xfId="201" xr:uid="{00000000-0005-0000-0000-0000CB000000}"/>
    <cellStyle name="Normal 2 4 2 3 2" xfId="202" xr:uid="{00000000-0005-0000-0000-0000CC000000}"/>
    <cellStyle name="Normal 2 4 2 4" xfId="203" xr:uid="{00000000-0005-0000-0000-0000CD000000}"/>
    <cellStyle name="Normal 2 4 2 5" xfId="204" xr:uid="{00000000-0005-0000-0000-0000CE000000}"/>
    <cellStyle name="Normal 2 4 3" xfId="205" xr:uid="{00000000-0005-0000-0000-0000CF000000}"/>
    <cellStyle name="Normal 2 4 3 2" xfId="206" xr:uid="{00000000-0005-0000-0000-0000D0000000}"/>
    <cellStyle name="Normal 2 4 3 2 2" xfId="207" xr:uid="{00000000-0005-0000-0000-0000D1000000}"/>
    <cellStyle name="Normal 2 4 3 2 2 2" xfId="208" xr:uid="{00000000-0005-0000-0000-0000D2000000}"/>
    <cellStyle name="Normal 2 4 3 2 3" xfId="209" xr:uid="{00000000-0005-0000-0000-0000D3000000}"/>
    <cellStyle name="Normal 2 4 3 2 4" xfId="210" xr:uid="{00000000-0005-0000-0000-0000D4000000}"/>
    <cellStyle name="Normal 2 4 3 3" xfId="211" xr:uid="{00000000-0005-0000-0000-0000D5000000}"/>
    <cellStyle name="Normal 2 4 3 3 2" xfId="212" xr:uid="{00000000-0005-0000-0000-0000D6000000}"/>
    <cellStyle name="Normal 2 4 3 4" xfId="213" xr:uid="{00000000-0005-0000-0000-0000D7000000}"/>
    <cellStyle name="Normal 2 4 3 5" xfId="214" xr:uid="{00000000-0005-0000-0000-0000D8000000}"/>
    <cellStyle name="Normal 2 4 4" xfId="215" xr:uid="{00000000-0005-0000-0000-0000D9000000}"/>
    <cellStyle name="Normal 2 4 5" xfId="216" xr:uid="{00000000-0005-0000-0000-0000DA000000}"/>
    <cellStyle name="Normal 2 4 5 2" xfId="217" xr:uid="{00000000-0005-0000-0000-0000DB000000}"/>
    <cellStyle name="Normal 2 4 5 2 2" xfId="218" xr:uid="{00000000-0005-0000-0000-0000DC000000}"/>
    <cellStyle name="Normal 2 4 5 3" xfId="219" xr:uid="{00000000-0005-0000-0000-0000DD000000}"/>
    <cellStyle name="Normal 2 4 5 4" xfId="220" xr:uid="{00000000-0005-0000-0000-0000DE000000}"/>
    <cellStyle name="Normal 2 4 6" xfId="221" xr:uid="{00000000-0005-0000-0000-0000DF000000}"/>
    <cellStyle name="Normal 2 4 6 2" xfId="222" xr:uid="{00000000-0005-0000-0000-0000E0000000}"/>
    <cellStyle name="Normal 2 4 7" xfId="223" xr:uid="{00000000-0005-0000-0000-0000E1000000}"/>
    <cellStyle name="Normal 2 4 8" xfId="224" xr:uid="{00000000-0005-0000-0000-0000E2000000}"/>
    <cellStyle name="Normal 2 5" xfId="225" xr:uid="{00000000-0005-0000-0000-0000E3000000}"/>
    <cellStyle name="Normal 2 5 2" xfId="226" xr:uid="{00000000-0005-0000-0000-0000E4000000}"/>
    <cellStyle name="Normal 2 5 2 2" xfId="227" xr:uid="{00000000-0005-0000-0000-0000E5000000}"/>
    <cellStyle name="Normal 2 5 2 2 2" xfId="228" xr:uid="{00000000-0005-0000-0000-0000E6000000}"/>
    <cellStyle name="Normal 2 5 2 2 2 2" xfId="229" xr:uid="{00000000-0005-0000-0000-0000E7000000}"/>
    <cellStyle name="Normal 2 5 2 2 3" xfId="230" xr:uid="{00000000-0005-0000-0000-0000E8000000}"/>
    <cellStyle name="Normal 2 5 2 2 4" xfId="231" xr:uid="{00000000-0005-0000-0000-0000E9000000}"/>
    <cellStyle name="Normal 2 5 2 3" xfId="232" xr:uid="{00000000-0005-0000-0000-0000EA000000}"/>
    <cellStyle name="Normal 2 5 2 3 2" xfId="233" xr:uid="{00000000-0005-0000-0000-0000EB000000}"/>
    <cellStyle name="Normal 2 5 2 4" xfId="234" xr:uid="{00000000-0005-0000-0000-0000EC000000}"/>
    <cellStyle name="Normal 2 5 2 5" xfId="235" xr:uid="{00000000-0005-0000-0000-0000ED000000}"/>
    <cellStyle name="Normal 2 5 3" xfId="236" xr:uid="{00000000-0005-0000-0000-0000EE000000}"/>
    <cellStyle name="Normal 2 5 3 2" xfId="237" xr:uid="{00000000-0005-0000-0000-0000EF000000}"/>
    <cellStyle name="Normal 2 5 3 2 2" xfId="238" xr:uid="{00000000-0005-0000-0000-0000F0000000}"/>
    <cellStyle name="Normal 2 5 3 2 2 2" xfId="239" xr:uid="{00000000-0005-0000-0000-0000F1000000}"/>
    <cellStyle name="Normal 2 5 3 2 3" xfId="240" xr:uid="{00000000-0005-0000-0000-0000F2000000}"/>
    <cellStyle name="Normal 2 5 3 2 4" xfId="241" xr:uid="{00000000-0005-0000-0000-0000F3000000}"/>
    <cellStyle name="Normal 2 5 3 3" xfId="242" xr:uid="{00000000-0005-0000-0000-0000F4000000}"/>
    <cellStyle name="Normal 2 5 3 3 2" xfId="243" xr:uid="{00000000-0005-0000-0000-0000F5000000}"/>
    <cellStyle name="Normal 2 5 3 4" xfId="244" xr:uid="{00000000-0005-0000-0000-0000F6000000}"/>
    <cellStyle name="Normal 2 5 3 5" xfId="245" xr:uid="{00000000-0005-0000-0000-0000F7000000}"/>
    <cellStyle name="Normal 2 5 4" xfId="246" xr:uid="{00000000-0005-0000-0000-0000F8000000}"/>
    <cellStyle name="Normal 2 5 5" xfId="247" xr:uid="{00000000-0005-0000-0000-0000F9000000}"/>
    <cellStyle name="Normal 2 5 5 2" xfId="248" xr:uid="{00000000-0005-0000-0000-0000FA000000}"/>
    <cellStyle name="Normal 2 5 5 2 2" xfId="249" xr:uid="{00000000-0005-0000-0000-0000FB000000}"/>
    <cellStyle name="Normal 2 5 5 3" xfId="250" xr:uid="{00000000-0005-0000-0000-0000FC000000}"/>
    <cellStyle name="Normal 2 5 5 4" xfId="251" xr:uid="{00000000-0005-0000-0000-0000FD000000}"/>
    <cellStyle name="Normal 2 5 6" xfId="252" xr:uid="{00000000-0005-0000-0000-0000FE000000}"/>
    <cellStyle name="Normal 2 5 6 2" xfId="253" xr:uid="{00000000-0005-0000-0000-0000FF000000}"/>
    <cellStyle name="Normal 2 5 7" xfId="254" xr:uid="{00000000-0005-0000-0000-000000010000}"/>
    <cellStyle name="Normal 2 5 8" xfId="255" xr:uid="{00000000-0005-0000-0000-000001010000}"/>
    <cellStyle name="Normal 2 6" xfId="256" xr:uid="{00000000-0005-0000-0000-000002010000}"/>
    <cellStyle name="Normal 2 6 2" xfId="257" xr:uid="{00000000-0005-0000-0000-000003010000}"/>
    <cellStyle name="Normal 2 6 2 2" xfId="258" xr:uid="{00000000-0005-0000-0000-000004010000}"/>
    <cellStyle name="Normal 2 6 2 2 2" xfId="259" xr:uid="{00000000-0005-0000-0000-000005010000}"/>
    <cellStyle name="Normal 2 6 2 2 2 2" xfId="260" xr:uid="{00000000-0005-0000-0000-000006010000}"/>
    <cellStyle name="Normal 2 6 2 2 3" xfId="261" xr:uid="{00000000-0005-0000-0000-000007010000}"/>
    <cellStyle name="Normal 2 6 2 2 4" xfId="262" xr:uid="{00000000-0005-0000-0000-000008010000}"/>
    <cellStyle name="Normal 2 6 2 3" xfId="263" xr:uid="{00000000-0005-0000-0000-000009010000}"/>
    <cellStyle name="Normal 2 6 2 3 2" xfId="264" xr:uid="{00000000-0005-0000-0000-00000A010000}"/>
    <cellStyle name="Normal 2 6 2 4" xfId="265" xr:uid="{00000000-0005-0000-0000-00000B010000}"/>
    <cellStyle name="Normal 2 6 2 5" xfId="266" xr:uid="{00000000-0005-0000-0000-00000C010000}"/>
    <cellStyle name="Normal 2 6 3" xfId="267" xr:uid="{00000000-0005-0000-0000-00000D010000}"/>
    <cellStyle name="Normal 2 6 3 2" xfId="268" xr:uid="{00000000-0005-0000-0000-00000E010000}"/>
    <cellStyle name="Normal 2 6 3 2 2" xfId="269" xr:uid="{00000000-0005-0000-0000-00000F010000}"/>
    <cellStyle name="Normal 2 6 3 2 2 2" xfId="270" xr:uid="{00000000-0005-0000-0000-000010010000}"/>
    <cellStyle name="Normal 2 6 3 2 3" xfId="271" xr:uid="{00000000-0005-0000-0000-000011010000}"/>
    <cellStyle name="Normal 2 6 3 2 4" xfId="272" xr:uid="{00000000-0005-0000-0000-000012010000}"/>
    <cellStyle name="Normal 2 6 3 3" xfId="273" xr:uid="{00000000-0005-0000-0000-000013010000}"/>
    <cellStyle name="Normal 2 6 3 3 2" xfId="274" xr:uid="{00000000-0005-0000-0000-000014010000}"/>
    <cellStyle name="Normal 2 6 3 4" xfId="275" xr:uid="{00000000-0005-0000-0000-000015010000}"/>
    <cellStyle name="Normal 2 6 3 5" xfId="276" xr:uid="{00000000-0005-0000-0000-000016010000}"/>
    <cellStyle name="Normal 2 6 4" xfId="277" xr:uid="{00000000-0005-0000-0000-000017010000}"/>
    <cellStyle name="Normal 2 6 5" xfId="278" xr:uid="{00000000-0005-0000-0000-000018010000}"/>
    <cellStyle name="Normal 2 6 5 2" xfId="279" xr:uid="{00000000-0005-0000-0000-000019010000}"/>
    <cellStyle name="Normal 2 6 5 2 2" xfId="280" xr:uid="{00000000-0005-0000-0000-00001A010000}"/>
    <cellStyle name="Normal 2 6 5 3" xfId="281" xr:uid="{00000000-0005-0000-0000-00001B010000}"/>
    <cellStyle name="Normal 2 6 5 4" xfId="282" xr:uid="{00000000-0005-0000-0000-00001C010000}"/>
    <cellStyle name="Normal 2 6 6" xfId="283" xr:uid="{00000000-0005-0000-0000-00001D010000}"/>
    <cellStyle name="Normal 2 6 6 2" xfId="284" xr:uid="{00000000-0005-0000-0000-00001E010000}"/>
    <cellStyle name="Normal 2 6 7" xfId="285" xr:uid="{00000000-0005-0000-0000-00001F010000}"/>
    <cellStyle name="Normal 2 6 8" xfId="286" xr:uid="{00000000-0005-0000-0000-000020010000}"/>
    <cellStyle name="Normal 2 7" xfId="287" xr:uid="{00000000-0005-0000-0000-000021010000}"/>
    <cellStyle name="Normal 2 7 2" xfId="288" xr:uid="{00000000-0005-0000-0000-000022010000}"/>
    <cellStyle name="Normal 2 7 2 2" xfId="289" xr:uid="{00000000-0005-0000-0000-000023010000}"/>
    <cellStyle name="Normal 2 7 2 2 2" xfId="290" xr:uid="{00000000-0005-0000-0000-000024010000}"/>
    <cellStyle name="Normal 2 7 2 3" xfId="291" xr:uid="{00000000-0005-0000-0000-000025010000}"/>
    <cellStyle name="Normal 2 7 2 4" xfId="292" xr:uid="{00000000-0005-0000-0000-000026010000}"/>
    <cellStyle name="Normal 2 7 3" xfId="293" xr:uid="{00000000-0005-0000-0000-000027010000}"/>
    <cellStyle name="Normal 2 7 3 2" xfId="294" xr:uid="{00000000-0005-0000-0000-000028010000}"/>
    <cellStyle name="Normal 2 7 3 2 2" xfId="295" xr:uid="{00000000-0005-0000-0000-000029010000}"/>
    <cellStyle name="Normal 2 7 3 3" xfId="296" xr:uid="{00000000-0005-0000-0000-00002A010000}"/>
    <cellStyle name="Normal 2 7 3 4" xfId="297" xr:uid="{00000000-0005-0000-0000-00002B010000}"/>
    <cellStyle name="Normal 2 7 4" xfId="298" xr:uid="{00000000-0005-0000-0000-00002C010000}"/>
    <cellStyle name="Normal 2 7 4 2" xfId="299" xr:uid="{00000000-0005-0000-0000-00002D010000}"/>
    <cellStyle name="Normal 2 7 4 2 2" xfId="300" xr:uid="{00000000-0005-0000-0000-00002E010000}"/>
    <cellStyle name="Normal 2 7 4 3" xfId="301" xr:uid="{00000000-0005-0000-0000-00002F010000}"/>
    <cellStyle name="Normal 2 7 4 4" xfId="302" xr:uid="{00000000-0005-0000-0000-000030010000}"/>
    <cellStyle name="Normal 2 7 5" xfId="303" xr:uid="{00000000-0005-0000-0000-000031010000}"/>
    <cellStyle name="Normal 2 7 5 2" xfId="304" xr:uid="{00000000-0005-0000-0000-000032010000}"/>
    <cellStyle name="Normal 2 7 6" xfId="305" xr:uid="{00000000-0005-0000-0000-000033010000}"/>
    <cellStyle name="Normal 2 7 7" xfId="306" xr:uid="{00000000-0005-0000-0000-000034010000}"/>
    <cellStyle name="Normal 2 8" xfId="307" xr:uid="{00000000-0005-0000-0000-000035010000}"/>
    <cellStyle name="Normal 2 8 2" xfId="308" xr:uid="{00000000-0005-0000-0000-000036010000}"/>
    <cellStyle name="Normal 2 8 2 2" xfId="309" xr:uid="{00000000-0005-0000-0000-000037010000}"/>
    <cellStyle name="Normal 2 8 2 2 2" xfId="310" xr:uid="{00000000-0005-0000-0000-000038010000}"/>
    <cellStyle name="Normal 2 8 2 3" xfId="311" xr:uid="{00000000-0005-0000-0000-000039010000}"/>
    <cellStyle name="Normal 2 8 2 4" xfId="312" xr:uid="{00000000-0005-0000-0000-00003A010000}"/>
    <cellStyle name="Normal 2 8 3" xfId="313" xr:uid="{00000000-0005-0000-0000-00003B010000}"/>
    <cellStyle name="Normal 2 8 3 2" xfId="314" xr:uid="{00000000-0005-0000-0000-00003C010000}"/>
    <cellStyle name="Normal 2 8 4" xfId="315" xr:uid="{00000000-0005-0000-0000-00003D010000}"/>
    <cellStyle name="Normal 2 8 5" xfId="316" xr:uid="{00000000-0005-0000-0000-00003E010000}"/>
    <cellStyle name="Normal 2 9" xfId="317" xr:uid="{00000000-0005-0000-0000-00003F010000}"/>
    <cellStyle name="Normal 2_02. CO SALARY SUPPORT" xfId="318" xr:uid="{00000000-0005-0000-0000-000040010000}"/>
    <cellStyle name="Normal 3" xfId="319" xr:uid="{00000000-0005-0000-0000-000041010000}"/>
    <cellStyle name="Normal 3 2" xfId="320" xr:uid="{00000000-0005-0000-0000-000042010000}"/>
    <cellStyle name="Normal 3 2 2" xfId="321" xr:uid="{00000000-0005-0000-0000-000043010000}"/>
    <cellStyle name="Normal 3 2 2 2" xfId="322" xr:uid="{00000000-0005-0000-0000-000044010000}"/>
    <cellStyle name="Normal 3 2 2 2 2" xfId="323" xr:uid="{00000000-0005-0000-0000-000045010000}"/>
    <cellStyle name="Normal 3 2 2 3" xfId="324" xr:uid="{00000000-0005-0000-0000-000046010000}"/>
    <cellStyle name="Normal 3 2 2 4" xfId="325" xr:uid="{00000000-0005-0000-0000-000047010000}"/>
    <cellStyle name="Normal 3 2 3" xfId="326" xr:uid="{00000000-0005-0000-0000-000048010000}"/>
    <cellStyle name="Normal 3 2 3 2" xfId="327" xr:uid="{00000000-0005-0000-0000-000049010000}"/>
    <cellStyle name="Normal 3 2 4" xfId="328" xr:uid="{00000000-0005-0000-0000-00004A010000}"/>
    <cellStyle name="Normal 3 2 5" xfId="329" xr:uid="{00000000-0005-0000-0000-00004B010000}"/>
    <cellStyle name="Normal 3 3" xfId="330" xr:uid="{00000000-0005-0000-0000-00004C010000}"/>
    <cellStyle name="Normal 3 4" xfId="331" xr:uid="{00000000-0005-0000-0000-00004D010000}"/>
    <cellStyle name="Normal 3_assumptions" xfId="332" xr:uid="{00000000-0005-0000-0000-00004E010000}"/>
    <cellStyle name="Normal 30" xfId="333" xr:uid="{00000000-0005-0000-0000-00004F010000}"/>
    <cellStyle name="Normal 4" xfId="334" xr:uid="{00000000-0005-0000-0000-000050010000}"/>
    <cellStyle name="Normal 4 10" xfId="335" xr:uid="{00000000-0005-0000-0000-000051010000}"/>
    <cellStyle name="Normal 4 2" xfId="336" xr:uid="{00000000-0005-0000-0000-000052010000}"/>
    <cellStyle name="Normal 4 2 2" xfId="337" xr:uid="{00000000-0005-0000-0000-000053010000}"/>
    <cellStyle name="Normal 4 2 2 2" xfId="338" xr:uid="{00000000-0005-0000-0000-000054010000}"/>
    <cellStyle name="Normal 4 2 2 2 2" xfId="339" xr:uid="{00000000-0005-0000-0000-000055010000}"/>
    <cellStyle name="Normal 4 2 2 2 2 2" xfId="340" xr:uid="{00000000-0005-0000-0000-000056010000}"/>
    <cellStyle name="Normal 4 2 2 2 2 2 2" xfId="341" xr:uid="{00000000-0005-0000-0000-000057010000}"/>
    <cellStyle name="Normal 4 2 2 2 2 3" xfId="342" xr:uid="{00000000-0005-0000-0000-000058010000}"/>
    <cellStyle name="Normal 4 2 2 2 2 4" xfId="343" xr:uid="{00000000-0005-0000-0000-000059010000}"/>
    <cellStyle name="Normal 4 2 2 2 3" xfId="344" xr:uid="{00000000-0005-0000-0000-00005A010000}"/>
    <cellStyle name="Normal 4 2 2 2 3 2" xfId="345" xr:uid="{00000000-0005-0000-0000-00005B010000}"/>
    <cellStyle name="Normal 4 2 2 2 4" xfId="346" xr:uid="{00000000-0005-0000-0000-00005C010000}"/>
    <cellStyle name="Normal 4 2 2 2 5" xfId="347" xr:uid="{00000000-0005-0000-0000-00005D010000}"/>
    <cellStyle name="Normal 4 2 2 3" xfId="348" xr:uid="{00000000-0005-0000-0000-00005E010000}"/>
    <cellStyle name="Normal 4 2 2 3 2" xfId="349" xr:uid="{00000000-0005-0000-0000-00005F010000}"/>
    <cellStyle name="Normal 4 2 2 3 2 2" xfId="350" xr:uid="{00000000-0005-0000-0000-000060010000}"/>
    <cellStyle name="Normal 4 2 2 3 2 2 2" xfId="351" xr:uid="{00000000-0005-0000-0000-000061010000}"/>
    <cellStyle name="Normal 4 2 2 3 2 3" xfId="352" xr:uid="{00000000-0005-0000-0000-000062010000}"/>
    <cellStyle name="Normal 4 2 2 3 2 4" xfId="353" xr:uid="{00000000-0005-0000-0000-000063010000}"/>
    <cellStyle name="Normal 4 2 2 3 3" xfId="354" xr:uid="{00000000-0005-0000-0000-000064010000}"/>
    <cellStyle name="Normal 4 2 2 3 3 2" xfId="355" xr:uid="{00000000-0005-0000-0000-000065010000}"/>
    <cellStyle name="Normal 4 2 2 3 4" xfId="356" xr:uid="{00000000-0005-0000-0000-000066010000}"/>
    <cellStyle name="Normal 4 2 2 3 5" xfId="357" xr:uid="{00000000-0005-0000-0000-000067010000}"/>
    <cellStyle name="Normal 4 2 2 4" xfId="358" xr:uid="{00000000-0005-0000-0000-000068010000}"/>
    <cellStyle name="Normal 4 2 2 4 2" xfId="359" xr:uid="{00000000-0005-0000-0000-000069010000}"/>
    <cellStyle name="Normal 4 2 2 4 2 2" xfId="360" xr:uid="{00000000-0005-0000-0000-00006A010000}"/>
    <cellStyle name="Normal 4 2 2 4 3" xfId="361" xr:uid="{00000000-0005-0000-0000-00006B010000}"/>
    <cellStyle name="Normal 4 2 2 4 4" xfId="362" xr:uid="{00000000-0005-0000-0000-00006C010000}"/>
    <cellStyle name="Normal 4 2 2 5" xfId="363" xr:uid="{00000000-0005-0000-0000-00006D010000}"/>
    <cellStyle name="Normal 4 2 2 5 2" xfId="364" xr:uid="{00000000-0005-0000-0000-00006E010000}"/>
    <cellStyle name="Normal 4 2 2 6" xfId="365" xr:uid="{00000000-0005-0000-0000-00006F010000}"/>
    <cellStyle name="Normal 4 2 2 7" xfId="366" xr:uid="{00000000-0005-0000-0000-000070010000}"/>
    <cellStyle name="Normal 4 2 3" xfId="367" xr:uid="{00000000-0005-0000-0000-000071010000}"/>
    <cellStyle name="Normal 4 2 3 2" xfId="368" xr:uid="{00000000-0005-0000-0000-000072010000}"/>
    <cellStyle name="Normal 4 2 3 2 2" xfId="369" xr:uid="{00000000-0005-0000-0000-000073010000}"/>
    <cellStyle name="Normal 4 2 3 2 2 2" xfId="370" xr:uid="{00000000-0005-0000-0000-000074010000}"/>
    <cellStyle name="Normal 4 2 3 2 3" xfId="371" xr:uid="{00000000-0005-0000-0000-000075010000}"/>
    <cellStyle name="Normal 4 2 3 2 4" xfId="372" xr:uid="{00000000-0005-0000-0000-000076010000}"/>
    <cellStyle name="Normal 4 2 3 3" xfId="373" xr:uid="{00000000-0005-0000-0000-000077010000}"/>
    <cellStyle name="Normal 4 2 3 3 2" xfId="374" xr:uid="{00000000-0005-0000-0000-000078010000}"/>
    <cellStyle name="Normal 4 2 3 4" xfId="375" xr:uid="{00000000-0005-0000-0000-000079010000}"/>
    <cellStyle name="Normal 4 2 3 5" xfId="376" xr:uid="{00000000-0005-0000-0000-00007A010000}"/>
    <cellStyle name="Normal 4 2 4" xfId="377" xr:uid="{00000000-0005-0000-0000-00007B010000}"/>
    <cellStyle name="Normal 4 2 4 2" xfId="378" xr:uid="{00000000-0005-0000-0000-00007C010000}"/>
    <cellStyle name="Normal 4 2 4 2 2" xfId="379" xr:uid="{00000000-0005-0000-0000-00007D010000}"/>
    <cellStyle name="Normal 4 2 4 2 2 2" xfId="380" xr:uid="{00000000-0005-0000-0000-00007E010000}"/>
    <cellStyle name="Normal 4 2 4 2 3" xfId="381" xr:uid="{00000000-0005-0000-0000-00007F010000}"/>
    <cellStyle name="Normal 4 2 4 2 4" xfId="382" xr:uid="{00000000-0005-0000-0000-000080010000}"/>
    <cellStyle name="Normal 4 2 4 3" xfId="383" xr:uid="{00000000-0005-0000-0000-000081010000}"/>
    <cellStyle name="Normal 4 2 4 3 2" xfId="384" xr:uid="{00000000-0005-0000-0000-000082010000}"/>
    <cellStyle name="Normal 4 2 4 4" xfId="385" xr:uid="{00000000-0005-0000-0000-000083010000}"/>
    <cellStyle name="Normal 4 2 4 5" xfId="386" xr:uid="{00000000-0005-0000-0000-000084010000}"/>
    <cellStyle name="Normal 4 2 5" xfId="387" xr:uid="{00000000-0005-0000-0000-000085010000}"/>
    <cellStyle name="Normal 4 2 5 2" xfId="388" xr:uid="{00000000-0005-0000-0000-000086010000}"/>
    <cellStyle name="Normal 4 2 5 2 2" xfId="389" xr:uid="{00000000-0005-0000-0000-000087010000}"/>
    <cellStyle name="Normal 4 2 5 3" xfId="390" xr:uid="{00000000-0005-0000-0000-000088010000}"/>
    <cellStyle name="Normal 4 2 5 4" xfId="391" xr:uid="{00000000-0005-0000-0000-000089010000}"/>
    <cellStyle name="Normal 4 2 6" xfId="392" xr:uid="{00000000-0005-0000-0000-00008A010000}"/>
    <cellStyle name="Normal 4 2 6 2" xfId="393" xr:uid="{00000000-0005-0000-0000-00008B010000}"/>
    <cellStyle name="Normal 4 2 7" xfId="394" xr:uid="{00000000-0005-0000-0000-00008C010000}"/>
    <cellStyle name="Normal 4 2 8" xfId="395" xr:uid="{00000000-0005-0000-0000-00008D010000}"/>
    <cellStyle name="Normal 4 3" xfId="396" xr:uid="{00000000-0005-0000-0000-00008E010000}"/>
    <cellStyle name="Normal 4 3 2" xfId="397" xr:uid="{00000000-0005-0000-0000-00008F010000}"/>
    <cellStyle name="Normal 4 3 2 2" xfId="398" xr:uid="{00000000-0005-0000-0000-000090010000}"/>
    <cellStyle name="Normal 4 3 2 2 2" xfId="399" xr:uid="{00000000-0005-0000-0000-000091010000}"/>
    <cellStyle name="Normal 4 3 2 2 2 2" xfId="400" xr:uid="{00000000-0005-0000-0000-000092010000}"/>
    <cellStyle name="Normal 4 3 2 2 3" xfId="401" xr:uid="{00000000-0005-0000-0000-000093010000}"/>
    <cellStyle name="Normal 4 3 2 2 4" xfId="402" xr:uid="{00000000-0005-0000-0000-000094010000}"/>
    <cellStyle name="Normal 4 3 2 3" xfId="403" xr:uid="{00000000-0005-0000-0000-000095010000}"/>
    <cellStyle name="Normal 4 3 2 3 2" xfId="404" xr:uid="{00000000-0005-0000-0000-000096010000}"/>
    <cellStyle name="Normal 4 3 2 4" xfId="405" xr:uid="{00000000-0005-0000-0000-000097010000}"/>
    <cellStyle name="Normal 4 3 2 5" xfId="406" xr:uid="{00000000-0005-0000-0000-000098010000}"/>
    <cellStyle name="Normal 4 3 3" xfId="407" xr:uid="{00000000-0005-0000-0000-000099010000}"/>
    <cellStyle name="Normal 4 3 3 2" xfId="408" xr:uid="{00000000-0005-0000-0000-00009A010000}"/>
    <cellStyle name="Normal 4 3 3 2 2" xfId="409" xr:uid="{00000000-0005-0000-0000-00009B010000}"/>
    <cellStyle name="Normal 4 3 3 2 2 2" xfId="410" xr:uid="{00000000-0005-0000-0000-00009C010000}"/>
    <cellStyle name="Normal 4 3 3 2 3" xfId="411" xr:uid="{00000000-0005-0000-0000-00009D010000}"/>
    <cellStyle name="Normal 4 3 3 2 4" xfId="412" xr:uid="{00000000-0005-0000-0000-00009E010000}"/>
    <cellStyle name="Normal 4 3 3 3" xfId="413" xr:uid="{00000000-0005-0000-0000-00009F010000}"/>
    <cellStyle name="Normal 4 3 3 3 2" xfId="414" xr:uid="{00000000-0005-0000-0000-0000A0010000}"/>
    <cellStyle name="Normal 4 3 3 4" xfId="415" xr:uid="{00000000-0005-0000-0000-0000A1010000}"/>
    <cellStyle name="Normal 4 3 3 5" xfId="416" xr:uid="{00000000-0005-0000-0000-0000A2010000}"/>
    <cellStyle name="Normal 4 3 4" xfId="417" xr:uid="{00000000-0005-0000-0000-0000A3010000}"/>
    <cellStyle name="Normal 4 3 4 2" xfId="418" xr:uid="{00000000-0005-0000-0000-0000A4010000}"/>
    <cellStyle name="Normal 4 3 4 2 2" xfId="419" xr:uid="{00000000-0005-0000-0000-0000A5010000}"/>
    <cellStyle name="Normal 4 3 4 3" xfId="420" xr:uid="{00000000-0005-0000-0000-0000A6010000}"/>
    <cellStyle name="Normal 4 3 4 4" xfId="421" xr:uid="{00000000-0005-0000-0000-0000A7010000}"/>
    <cellStyle name="Normal 4 3 5" xfId="422" xr:uid="{00000000-0005-0000-0000-0000A8010000}"/>
    <cellStyle name="Normal 4 3 5 2" xfId="423" xr:uid="{00000000-0005-0000-0000-0000A9010000}"/>
    <cellStyle name="Normal 4 3 6" xfId="424" xr:uid="{00000000-0005-0000-0000-0000AA010000}"/>
    <cellStyle name="Normal 4 3 7" xfId="425" xr:uid="{00000000-0005-0000-0000-0000AB010000}"/>
    <cellStyle name="Normal 4 4" xfId="426" xr:uid="{00000000-0005-0000-0000-0000AC010000}"/>
    <cellStyle name="Normal 4 5" xfId="427" xr:uid="{00000000-0005-0000-0000-0000AD010000}"/>
    <cellStyle name="Normal 4 5 2" xfId="428" xr:uid="{00000000-0005-0000-0000-0000AE010000}"/>
    <cellStyle name="Normal 4 5 2 2" xfId="429" xr:uid="{00000000-0005-0000-0000-0000AF010000}"/>
    <cellStyle name="Normal 4 5 2 2 2" xfId="430" xr:uid="{00000000-0005-0000-0000-0000B0010000}"/>
    <cellStyle name="Normal 4 5 2 3" xfId="431" xr:uid="{00000000-0005-0000-0000-0000B1010000}"/>
    <cellStyle name="Normal 4 5 2 4" xfId="432" xr:uid="{00000000-0005-0000-0000-0000B2010000}"/>
    <cellStyle name="Normal 4 5 3" xfId="433" xr:uid="{00000000-0005-0000-0000-0000B3010000}"/>
    <cellStyle name="Normal 4 5 3 2" xfId="434" xr:uid="{00000000-0005-0000-0000-0000B4010000}"/>
    <cellStyle name="Normal 4 5 4" xfId="435" xr:uid="{00000000-0005-0000-0000-0000B5010000}"/>
    <cellStyle name="Normal 4 5 5" xfId="436" xr:uid="{00000000-0005-0000-0000-0000B6010000}"/>
    <cellStyle name="Normal 4 6" xfId="437" xr:uid="{00000000-0005-0000-0000-0000B7010000}"/>
    <cellStyle name="Normal 4 6 2" xfId="438" xr:uid="{00000000-0005-0000-0000-0000B8010000}"/>
    <cellStyle name="Normal 4 6 2 2" xfId="439" xr:uid="{00000000-0005-0000-0000-0000B9010000}"/>
    <cellStyle name="Normal 4 6 2 2 2" xfId="440" xr:uid="{00000000-0005-0000-0000-0000BA010000}"/>
    <cellStyle name="Normal 4 6 2 3" xfId="441" xr:uid="{00000000-0005-0000-0000-0000BB010000}"/>
    <cellStyle name="Normal 4 6 2 4" xfId="442" xr:uid="{00000000-0005-0000-0000-0000BC010000}"/>
    <cellStyle name="Normal 4 6 3" xfId="443" xr:uid="{00000000-0005-0000-0000-0000BD010000}"/>
    <cellStyle name="Normal 4 6 3 2" xfId="444" xr:uid="{00000000-0005-0000-0000-0000BE010000}"/>
    <cellStyle name="Normal 4 6 4" xfId="445" xr:uid="{00000000-0005-0000-0000-0000BF010000}"/>
    <cellStyle name="Normal 4 6 5" xfId="446" xr:uid="{00000000-0005-0000-0000-0000C0010000}"/>
    <cellStyle name="Normal 4 7" xfId="447" xr:uid="{00000000-0005-0000-0000-0000C1010000}"/>
    <cellStyle name="Normal 4 7 2" xfId="448" xr:uid="{00000000-0005-0000-0000-0000C2010000}"/>
    <cellStyle name="Normal 4 7 2 2" xfId="449" xr:uid="{00000000-0005-0000-0000-0000C3010000}"/>
    <cellStyle name="Normal 4 7 3" xfId="450" xr:uid="{00000000-0005-0000-0000-0000C4010000}"/>
    <cellStyle name="Normal 4 7 4" xfId="451" xr:uid="{00000000-0005-0000-0000-0000C5010000}"/>
    <cellStyle name="Normal 4 8" xfId="452" xr:uid="{00000000-0005-0000-0000-0000C6010000}"/>
    <cellStyle name="Normal 4 8 2" xfId="453" xr:uid="{00000000-0005-0000-0000-0000C7010000}"/>
    <cellStyle name="Normal 4 9" xfId="454" xr:uid="{00000000-0005-0000-0000-0000C8010000}"/>
    <cellStyle name="Normal 4_assumptions" xfId="455" xr:uid="{00000000-0005-0000-0000-0000C9010000}"/>
    <cellStyle name="Normal 5" xfId="456" xr:uid="{00000000-0005-0000-0000-0000CA010000}"/>
    <cellStyle name="Normal 5 10" xfId="457" xr:uid="{00000000-0005-0000-0000-0000CB010000}"/>
    <cellStyle name="Normal 5 11" xfId="458" xr:uid="{00000000-0005-0000-0000-0000CC010000}"/>
    <cellStyle name="Normal 5 2" xfId="459" xr:uid="{00000000-0005-0000-0000-0000CD010000}"/>
    <cellStyle name="Normal 5 2 2" xfId="460" xr:uid="{00000000-0005-0000-0000-0000CE010000}"/>
    <cellStyle name="Normal 5 2 2 2" xfId="461" xr:uid="{00000000-0005-0000-0000-0000CF010000}"/>
    <cellStyle name="Normal 5 2 2 2 2" xfId="462" xr:uid="{00000000-0005-0000-0000-0000D0010000}"/>
    <cellStyle name="Normal 5 2 2 2 2 2" xfId="463" xr:uid="{00000000-0005-0000-0000-0000D1010000}"/>
    <cellStyle name="Normal 5 2 2 2 2 2 2" xfId="464" xr:uid="{00000000-0005-0000-0000-0000D2010000}"/>
    <cellStyle name="Normal 5 2 2 2 2 3" xfId="465" xr:uid="{00000000-0005-0000-0000-0000D3010000}"/>
    <cellStyle name="Normal 5 2 2 2 2 4" xfId="466" xr:uid="{00000000-0005-0000-0000-0000D4010000}"/>
    <cellStyle name="Normal 5 2 2 2 3" xfId="467" xr:uid="{00000000-0005-0000-0000-0000D5010000}"/>
    <cellStyle name="Normal 5 2 2 2 3 2" xfId="468" xr:uid="{00000000-0005-0000-0000-0000D6010000}"/>
    <cellStyle name="Normal 5 2 2 2 4" xfId="469" xr:uid="{00000000-0005-0000-0000-0000D7010000}"/>
    <cellStyle name="Normal 5 2 2 2 5" xfId="470" xr:uid="{00000000-0005-0000-0000-0000D8010000}"/>
    <cellStyle name="Normal 5 2 2 3" xfId="471" xr:uid="{00000000-0005-0000-0000-0000D9010000}"/>
    <cellStyle name="Normal 5 2 2 3 2" xfId="472" xr:uid="{00000000-0005-0000-0000-0000DA010000}"/>
    <cellStyle name="Normal 5 2 2 3 2 2" xfId="473" xr:uid="{00000000-0005-0000-0000-0000DB010000}"/>
    <cellStyle name="Normal 5 2 2 3 2 2 2" xfId="474" xr:uid="{00000000-0005-0000-0000-0000DC010000}"/>
    <cellStyle name="Normal 5 2 2 3 2 3" xfId="475" xr:uid="{00000000-0005-0000-0000-0000DD010000}"/>
    <cellStyle name="Normal 5 2 2 3 2 4" xfId="476" xr:uid="{00000000-0005-0000-0000-0000DE010000}"/>
    <cellStyle name="Normal 5 2 2 3 3" xfId="477" xr:uid="{00000000-0005-0000-0000-0000DF010000}"/>
    <cellStyle name="Normal 5 2 2 3 3 2" xfId="478" xr:uid="{00000000-0005-0000-0000-0000E0010000}"/>
    <cellStyle name="Normal 5 2 2 3 4" xfId="479" xr:uid="{00000000-0005-0000-0000-0000E1010000}"/>
    <cellStyle name="Normal 5 2 2 3 5" xfId="480" xr:uid="{00000000-0005-0000-0000-0000E2010000}"/>
    <cellStyle name="Normal 5 2 2 4" xfId="481" xr:uid="{00000000-0005-0000-0000-0000E3010000}"/>
    <cellStyle name="Normal 5 2 2 4 2" xfId="482" xr:uid="{00000000-0005-0000-0000-0000E4010000}"/>
    <cellStyle name="Normal 5 2 2 4 2 2" xfId="483" xr:uid="{00000000-0005-0000-0000-0000E5010000}"/>
    <cellStyle name="Normal 5 2 2 4 3" xfId="484" xr:uid="{00000000-0005-0000-0000-0000E6010000}"/>
    <cellStyle name="Normal 5 2 2 4 4" xfId="485" xr:uid="{00000000-0005-0000-0000-0000E7010000}"/>
    <cellStyle name="Normal 5 2 2 5" xfId="486" xr:uid="{00000000-0005-0000-0000-0000E8010000}"/>
    <cellStyle name="Normal 5 2 2 5 2" xfId="487" xr:uid="{00000000-0005-0000-0000-0000E9010000}"/>
    <cellStyle name="Normal 5 2 2 6" xfId="488" xr:uid="{00000000-0005-0000-0000-0000EA010000}"/>
    <cellStyle name="Normal 5 2 2 7" xfId="489" xr:uid="{00000000-0005-0000-0000-0000EB010000}"/>
    <cellStyle name="Normal 5 2 3" xfId="490" xr:uid="{00000000-0005-0000-0000-0000EC010000}"/>
    <cellStyle name="Normal 5 2 3 2" xfId="491" xr:uid="{00000000-0005-0000-0000-0000ED010000}"/>
    <cellStyle name="Normal 5 2 3 2 2" xfId="492" xr:uid="{00000000-0005-0000-0000-0000EE010000}"/>
    <cellStyle name="Normal 5 2 3 2 2 2" xfId="493" xr:uid="{00000000-0005-0000-0000-0000EF010000}"/>
    <cellStyle name="Normal 5 2 3 2 3" xfId="494" xr:uid="{00000000-0005-0000-0000-0000F0010000}"/>
    <cellStyle name="Normal 5 2 3 2 4" xfId="495" xr:uid="{00000000-0005-0000-0000-0000F1010000}"/>
    <cellStyle name="Normal 5 2 3 3" xfId="496" xr:uid="{00000000-0005-0000-0000-0000F2010000}"/>
    <cellStyle name="Normal 5 2 3 3 2" xfId="497" xr:uid="{00000000-0005-0000-0000-0000F3010000}"/>
    <cellStyle name="Normal 5 2 3 4" xfId="498" xr:uid="{00000000-0005-0000-0000-0000F4010000}"/>
    <cellStyle name="Normal 5 2 3 5" xfId="499" xr:uid="{00000000-0005-0000-0000-0000F5010000}"/>
    <cellStyle name="Normal 5 2 4" xfId="500" xr:uid="{00000000-0005-0000-0000-0000F6010000}"/>
    <cellStyle name="Normal 5 2 4 2" xfId="501" xr:uid="{00000000-0005-0000-0000-0000F7010000}"/>
    <cellStyle name="Normal 5 2 4 2 2" xfId="502" xr:uid="{00000000-0005-0000-0000-0000F8010000}"/>
    <cellStyle name="Normal 5 2 4 2 2 2" xfId="503" xr:uid="{00000000-0005-0000-0000-0000F9010000}"/>
    <cellStyle name="Normal 5 2 4 2 3" xfId="504" xr:uid="{00000000-0005-0000-0000-0000FA010000}"/>
    <cellStyle name="Normal 5 2 4 2 4" xfId="505" xr:uid="{00000000-0005-0000-0000-0000FB010000}"/>
    <cellStyle name="Normal 5 2 4 3" xfId="506" xr:uid="{00000000-0005-0000-0000-0000FC010000}"/>
    <cellStyle name="Normal 5 2 4 3 2" xfId="507" xr:uid="{00000000-0005-0000-0000-0000FD010000}"/>
    <cellStyle name="Normal 5 2 4 4" xfId="508" xr:uid="{00000000-0005-0000-0000-0000FE010000}"/>
    <cellStyle name="Normal 5 2 4 5" xfId="509" xr:uid="{00000000-0005-0000-0000-0000FF010000}"/>
    <cellStyle name="Normal 5 2 5" xfId="510" xr:uid="{00000000-0005-0000-0000-000000020000}"/>
    <cellStyle name="Normal 5 2 5 2" xfId="511" xr:uid="{00000000-0005-0000-0000-000001020000}"/>
    <cellStyle name="Normal 5 2 5 2 2" xfId="512" xr:uid="{00000000-0005-0000-0000-000002020000}"/>
    <cellStyle name="Normal 5 2 5 3" xfId="513" xr:uid="{00000000-0005-0000-0000-000003020000}"/>
    <cellStyle name="Normal 5 2 5 4" xfId="514" xr:uid="{00000000-0005-0000-0000-000004020000}"/>
    <cellStyle name="Normal 5 2 6" xfId="515" xr:uid="{00000000-0005-0000-0000-000005020000}"/>
    <cellStyle name="Normal 5 2 6 2" xfId="516" xr:uid="{00000000-0005-0000-0000-000006020000}"/>
    <cellStyle name="Normal 5 2 7" xfId="517" xr:uid="{00000000-0005-0000-0000-000007020000}"/>
    <cellStyle name="Normal 5 2 8" xfId="518" xr:uid="{00000000-0005-0000-0000-000008020000}"/>
    <cellStyle name="Normal 5 3" xfId="519" xr:uid="{00000000-0005-0000-0000-000009020000}"/>
    <cellStyle name="Normal 5 3 2" xfId="520" xr:uid="{00000000-0005-0000-0000-00000A020000}"/>
    <cellStyle name="Normal 5 3 2 2" xfId="521" xr:uid="{00000000-0005-0000-0000-00000B020000}"/>
    <cellStyle name="Normal 5 3 2 2 2" xfId="522" xr:uid="{00000000-0005-0000-0000-00000C020000}"/>
    <cellStyle name="Normal 5 3 2 2 2 2" xfId="523" xr:uid="{00000000-0005-0000-0000-00000D020000}"/>
    <cellStyle name="Normal 5 3 2 2 3" xfId="524" xr:uid="{00000000-0005-0000-0000-00000E020000}"/>
    <cellStyle name="Normal 5 3 2 2 4" xfId="525" xr:uid="{00000000-0005-0000-0000-00000F020000}"/>
    <cellStyle name="Normal 5 3 2 3" xfId="526" xr:uid="{00000000-0005-0000-0000-000010020000}"/>
    <cellStyle name="Normal 5 3 2 3 2" xfId="527" xr:uid="{00000000-0005-0000-0000-000011020000}"/>
    <cellStyle name="Normal 5 3 2 4" xfId="528" xr:uid="{00000000-0005-0000-0000-000012020000}"/>
    <cellStyle name="Normal 5 3 2 5" xfId="529" xr:uid="{00000000-0005-0000-0000-000013020000}"/>
    <cellStyle name="Normal 5 3 3" xfId="530" xr:uid="{00000000-0005-0000-0000-000014020000}"/>
    <cellStyle name="Normal 5 3 3 2" xfId="531" xr:uid="{00000000-0005-0000-0000-000015020000}"/>
    <cellStyle name="Normal 5 3 3 2 2" xfId="532" xr:uid="{00000000-0005-0000-0000-000016020000}"/>
    <cellStyle name="Normal 5 3 3 2 2 2" xfId="533" xr:uid="{00000000-0005-0000-0000-000017020000}"/>
    <cellStyle name="Normal 5 3 3 2 3" xfId="534" xr:uid="{00000000-0005-0000-0000-000018020000}"/>
    <cellStyle name="Normal 5 3 3 2 4" xfId="535" xr:uid="{00000000-0005-0000-0000-000019020000}"/>
    <cellStyle name="Normal 5 3 3 3" xfId="536" xr:uid="{00000000-0005-0000-0000-00001A020000}"/>
    <cellStyle name="Normal 5 3 3 3 2" xfId="537" xr:uid="{00000000-0005-0000-0000-00001B020000}"/>
    <cellStyle name="Normal 5 3 3 4" xfId="538" xr:uid="{00000000-0005-0000-0000-00001C020000}"/>
    <cellStyle name="Normal 5 3 3 5" xfId="539" xr:uid="{00000000-0005-0000-0000-00001D020000}"/>
    <cellStyle name="Normal 5 3 4" xfId="540" xr:uid="{00000000-0005-0000-0000-00001E020000}"/>
    <cellStyle name="Normal 5 3 4 2" xfId="541" xr:uid="{00000000-0005-0000-0000-00001F020000}"/>
    <cellStyle name="Normal 5 3 4 2 2" xfId="542" xr:uid="{00000000-0005-0000-0000-000020020000}"/>
    <cellStyle name="Normal 5 3 4 3" xfId="543" xr:uid="{00000000-0005-0000-0000-000021020000}"/>
    <cellStyle name="Normal 5 3 4 4" xfId="544" xr:uid="{00000000-0005-0000-0000-000022020000}"/>
    <cellStyle name="Normal 5 3 5" xfId="545" xr:uid="{00000000-0005-0000-0000-000023020000}"/>
    <cellStyle name="Normal 5 3 5 2" xfId="546" xr:uid="{00000000-0005-0000-0000-000024020000}"/>
    <cellStyle name="Normal 5 3 6" xfId="547" xr:uid="{00000000-0005-0000-0000-000025020000}"/>
    <cellStyle name="Normal 5 3 7" xfId="548" xr:uid="{00000000-0005-0000-0000-000026020000}"/>
    <cellStyle name="Normal 5 4" xfId="549" xr:uid="{00000000-0005-0000-0000-000027020000}"/>
    <cellStyle name="Normal 5 4 2" xfId="550" xr:uid="{00000000-0005-0000-0000-000028020000}"/>
    <cellStyle name="Normal 5 4 2 2" xfId="551" xr:uid="{00000000-0005-0000-0000-000029020000}"/>
    <cellStyle name="Normal 5 4 2 2 2" xfId="552" xr:uid="{00000000-0005-0000-0000-00002A020000}"/>
    <cellStyle name="Normal 5 4 2 2 2 2" xfId="553" xr:uid="{00000000-0005-0000-0000-00002B020000}"/>
    <cellStyle name="Normal 5 4 2 2 3" xfId="554" xr:uid="{00000000-0005-0000-0000-00002C020000}"/>
    <cellStyle name="Normal 5 4 2 2 4" xfId="555" xr:uid="{00000000-0005-0000-0000-00002D020000}"/>
    <cellStyle name="Normal 5 4 2 3" xfId="556" xr:uid="{00000000-0005-0000-0000-00002E020000}"/>
    <cellStyle name="Normal 5 4 2 3 2" xfId="557" xr:uid="{00000000-0005-0000-0000-00002F020000}"/>
    <cellStyle name="Normal 5 4 2 4" xfId="558" xr:uid="{00000000-0005-0000-0000-000030020000}"/>
    <cellStyle name="Normal 5 4 2 5" xfId="559" xr:uid="{00000000-0005-0000-0000-000031020000}"/>
    <cellStyle name="Normal 5 4 3" xfId="560" xr:uid="{00000000-0005-0000-0000-000032020000}"/>
    <cellStyle name="Normal 5 4 3 2" xfId="561" xr:uid="{00000000-0005-0000-0000-000033020000}"/>
    <cellStyle name="Normal 5 4 3 2 2" xfId="562" xr:uid="{00000000-0005-0000-0000-000034020000}"/>
    <cellStyle name="Normal 5 4 3 2 2 2" xfId="563" xr:uid="{00000000-0005-0000-0000-000035020000}"/>
    <cellStyle name="Normal 5 4 3 2 3" xfId="564" xr:uid="{00000000-0005-0000-0000-000036020000}"/>
    <cellStyle name="Normal 5 4 3 2 4" xfId="565" xr:uid="{00000000-0005-0000-0000-000037020000}"/>
    <cellStyle name="Normal 5 4 3 3" xfId="566" xr:uid="{00000000-0005-0000-0000-000038020000}"/>
    <cellStyle name="Normal 5 4 3 3 2" xfId="567" xr:uid="{00000000-0005-0000-0000-000039020000}"/>
    <cellStyle name="Normal 5 4 3 4" xfId="568" xr:uid="{00000000-0005-0000-0000-00003A020000}"/>
    <cellStyle name="Normal 5 4 3 5" xfId="569" xr:uid="{00000000-0005-0000-0000-00003B020000}"/>
    <cellStyle name="Normal 5 4 4" xfId="570" xr:uid="{00000000-0005-0000-0000-00003C020000}"/>
    <cellStyle name="Normal 5 4 4 2" xfId="571" xr:uid="{00000000-0005-0000-0000-00003D020000}"/>
    <cellStyle name="Normal 5 4 4 2 2" xfId="572" xr:uid="{00000000-0005-0000-0000-00003E020000}"/>
    <cellStyle name="Normal 5 4 4 3" xfId="573" xr:uid="{00000000-0005-0000-0000-00003F020000}"/>
    <cellStyle name="Normal 5 4 4 4" xfId="574" xr:uid="{00000000-0005-0000-0000-000040020000}"/>
    <cellStyle name="Normal 5 4 5" xfId="575" xr:uid="{00000000-0005-0000-0000-000041020000}"/>
    <cellStyle name="Normal 5 4 5 2" xfId="576" xr:uid="{00000000-0005-0000-0000-000042020000}"/>
    <cellStyle name="Normal 5 4 6" xfId="577" xr:uid="{00000000-0005-0000-0000-000043020000}"/>
    <cellStyle name="Normal 5 4 7" xfId="578" xr:uid="{00000000-0005-0000-0000-000044020000}"/>
    <cellStyle name="Normal 5 5" xfId="579" xr:uid="{00000000-0005-0000-0000-000045020000}"/>
    <cellStyle name="Normal 5 5 2" xfId="580" xr:uid="{00000000-0005-0000-0000-000046020000}"/>
    <cellStyle name="Normal 5 5 2 2" xfId="581" xr:uid="{00000000-0005-0000-0000-000047020000}"/>
    <cellStyle name="Normal 5 5 2 2 2" xfId="582" xr:uid="{00000000-0005-0000-0000-000048020000}"/>
    <cellStyle name="Normal 5 5 2 3" xfId="583" xr:uid="{00000000-0005-0000-0000-000049020000}"/>
    <cellStyle name="Normal 5 5 2 4" xfId="584" xr:uid="{00000000-0005-0000-0000-00004A020000}"/>
    <cellStyle name="Normal 5 5 3" xfId="585" xr:uid="{00000000-0005-0000-0000-00004B020000}"/>
    <cellStyle name="Normal 5 5 3 2" xfId="586" xr:uid="{00000000-0005-0000-0000-00004C020000}"/>
    <cellStyle name="Normal 5 5 4" xfId="587" xr:uid="{00000000-0005-0000-0000-00004D020000}"/>
    <cellStyle name="Normal 5 5 5" xfId="588" xr:uid="{00000000-0005-0000-0000-00004E020000}"/>
    <cellStyle name="Normal 5 6" xfId="589" xr:uid="{00000000-0005-0000-0000-00004F020000}"/>
    <cellStyle name="Normal 5 6 2" xfId="590" xr:uid="{00000000-0005-0000-0000-000050020000}"/>
    <cellStyle name="Normal 5 6 2 2" xfId="591" xr:uid="{00000000-0005-0000-0000-000051020000}"/>
    <cellStyle name="Normal 5 6 2 2 2" xfId="592" xr:uid="{00000000-0005-0000-0000-000052020000}"/>
    <cellStyle name="Normal 5 6 2 3" xfId="593" xr:uid="{00000000-0005-0000-0000-000053020000}"/>
    <cellStyle name="Normal 5 6 2 4" xfId="594" xr:uid="{00000000-0005-0000-0000-000054020000}"/>
    <cellStyle name="Normal 5 6 3" xfId="595" xr:uid="{00000000-0005-0000-0000-000055020000}"/>
    <cellStyle name="Normal 5 6 3 2" xfId="596" xr:uid="{00000000-0005-0000-0000-000056020000}"/>
    <cellStyle name="Normal 5 6 4" xfId="597" xr:uid="{00000000-0005-0000-0000-000057020000}"/>
    <cellStyle name="Normal 5 6 5" xfId="598" xr:uid="{00000000-0005-0000-0000-000058020000}"/>
    <cellStyle name="Normal 5 7" xfId="599" xr:uid="{00000000-0005-0000-0000-000059020000}"/>
    <cellStyle name="Normal 5 7 2" xfId="600" xr:uid="{00000000-0005-0000-0000-00005A020000}"/>
    <cellStyle name="Normal 5 7 2 2" xfId="601" xr:uid="{00000000-0005-0000-0000-00005B020000}"/>
    <cellStyle name="Normal 5 7 3" xfId="602" xr:uid="{00000000-0005-0000-0000-00005C020000}"/>
    <cellStyle name="Normal 5 7 4" xfId="603" xr:uid="{00000000-0005-0000-0000-00005D020000}"/>
    <cellStyle name="Normal 5 8" xfId="604" xr:uid="{00000000-0005-0000-0000-00005E020000}"/>
    <cellStyle name="Normal 5 8 2" xfId="605" xr:uid="{00000000-0005-0000-0000-00005F020000}"/>
    <cellStyle name="Normal 5 8 2 2" xfId="606" xr:uid="{00000000-0005-0000-0000-000060020000}"/>
    <cellStyle name="Normal 5 8 3" xfId="607" xr:uid="{00000000-0005-0000-0000-000061020000}"/>
    <cellStyle name="Normal 5 8 4" xfId="608" xr:uid="{00000000-0005-0000-0000-000062020000}"/>
    <cellStyle name="Normal 5 9" xfId="609" xr:uid="{00000000-0005-0000-0000-000063020000}"/>
    <cellStyle name="Normal 5 9 2" xfId="610" xr:uid="{00000000-0005-0000-0000-000064020000}"/>
    <cellStyle name="Normal 6" xfId="611" xr:uid="{00000000-0005-0000-0000-000065020000}"/>
    <cellStyle name="Normal 6 2" xfId="612" xr:uid="{00000000-0005-0000-0000-000066020000}"/>
    <cellStyle name="Normal 6 3" xfId="613" xr:uid="{00000000-0005-0000-0000-000067020000}"/>
    <cellStyle name="Normal 6 3 2" xfId="614" xr:uid="{00000000-0005-0000-0000-000068020000}"/>
    <cellStyle name="Normal 6 3 2 2" xfId="615" xr:uid="{00000000-0005-0000-0000-000069020000}"/>
    <cellStyle name="Normal 6 3 3" xfId="616" xr:uid="{00000000-0005-0000-0000-00006A020000}"/>
    <cellStyle name="Normal 6 3 4" xfId="617" xr:uid="{00000000-0005-0000-0000-00006B020000}"/>
    <cellStyle name="Normal 7" xfId="618" xr:uid="{00000000-0005-0000-0000-00006C020000}"/>
    <cellStyle name="Normal 7 2" xfId="619" xr:uid="{00000000-0005-0000-0000-00006D020000}"/>
    <cellStyle name="Normal 7 2 2" xfId="620" xr:uid="{00000000-0005-0000-0000-00006E020000}"/>
    <cellStyle name="Normal 7 2 2 2" xfId="621" xr:uid="{00000000-0005-0000-0000-00006F020000}"/>
    <cellStyle name="Normal 7 2 3" xfId="622" xr:uid="{00000000-0005-0000-0000-000070020000}"/>
    <cellStyle name="Normal 7 2 4" xfId="623" xr:uid="{00000000-0005-0000-0000-000071020000}"/>
    <cellStyle name="Normal 7 3" xfId="624" xr:uid="{00000000-0005-0000-0000-000072020000}"/>
    <cellStyle name="Normal 7 3 2" xfId="625" xr:uid="{00000000-0005-0000-0000-000073020000}"/>
    <cellStyle name="Normal 7 3 2 2" xfId="626" xr:uid="{00000000-0005-0000-0000-000074020000}"/>
    <cellStyle name="Normal 7 3 3" xfId="627" xr:uid="{00000000-0005-0000-0000-000075020000}"/>
    <cellStyle name="Normal 7 3 4" xfId="628" xr:uid="{00000000-0005-0000-0000-000076020000}"/>
    <cellStyle name="Normal 7 4" xfId="629" xr:uid="{00000000-0005-0000-0000-000077020000}"/>
    <cellStyle name="Normal 7 4 2" xfId="630" xr:uid="{00000000-0005-0000-0000-000078020000}"/>
    <cellStyle name="Normal 7 5" xfId="631" xr:uid="{00000000-0005-0000-0000-000079020000}"/>
    <cellStyle name="Normal 7 6" xfId="632" xr:uid="{00000000-0005-0000-0000-00007A020000}"/>
    <cellStyle name="Normal 8" xfId="633" xr:uid="{00000000-0005-0000-0000-00007B020000}"/>
    <cellStyle name="Normal 9" xfId="634" xr:uid="{00000000-0005-0000-0000-00007C020000}"/>
    <cellStyle name="Note 2" xfId="635" xr:uid="{00000000-0005-0000-0000-00007D020000}"/>
    <cellStyle name="Note 3" xfId="636" xr:uid="{00000000-0005-0000-0000-00007E020000}"/>
    <cellStyle name="Output 2" xfId="637" xr:uid="{00000000-0005-0000-0000-00007F020000}"/>
    <cellStyle name="Percent 2" xfId="638" xr:uid="{00000000-0005-0000-0000-000080020000}"/>
    <cellStyle name="Percent 2 2" xfId="639" xr:uid="{00000000-0005-0000-0000-000081020000}"/>
    <cellStyle name="Percent 3" xfId="640" xr:uid="{00000000-0005-0000-0000-000082020000}"/>
    <cellStyle name="Percent 3 2" xfId="641" xr:uid="{00000000-0005-0000-0000-000083020000}"/>
    <cellStyle name="Percent 4" xfId="642" xr:uid="{00000000-0005-0000-0000-000084020000}"/>
    <cellStyle name="Porcentaje 2" xfId="643" xr:uid="{00000000-0005-0000-0000-000085020000}"/>
    <cellStyle name="Porcentaje 3" xfId="644" xr:uid="{00000000-0005-0000-0000-000086020000}"/>
    <cellStyle name="Porcentaje 4" xfId="645" xr:uid="{00000000-0005-0000-0000-000087020000}"/>
    <cellStyle name="Porcentaje 5" xfId="646" xr:uid="{00000000-0005-0000-0000-000088020000}"/>
    <cellStyle name="Porcentual 2" xfId="647" xr:uid="{00000000-0005-0000-0000-000089020000}"/>
    <cellStyle name="Porcentual 2 2" xfId="648" xr:uid="{00000000-0005-0000-0000-00008A020000}"/>
    <cellStyle name="Porcentual 2 2 2" xfId="649" xr:uid="{00000000-0005-0000-0000-00008B020000}"/>
    <cellStyle name="Porcentual 2 2 2 2" xfId="650" xr:uid="{00000000-0005-0000-0000-00008C020000}"/>
    <cellStyle name="Porcentual 2 2 3" xfId="651" xr:uid="{00000000-0005-0000-0000-00008D020000}"/>
    <cellStyle name="Porcentual 2 2 4" xfId="652" xr:uid="{00000000-0005-0000-0000-00008E020000}"/>
    <cellStyle name="Protsent" xfId="657" builtinId="5"/>
    <cellStyle name="Title 2" xfId="653" xr:uid="{00000000-0005-0000-0000-000090020000}"/>
    <cellStyle name="Total 2" xfId="654" xr:uid="{00000000-0005-0000-0000-000091020000}"/>
    <cellStyle name="Warning Text 2" xfId="655" xr:uid="{00000000-0005-0000-0000-000092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nanarasimhan\Downloads\GRFM1601_EEA%20Chios_V_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FM1601_EEA Chios_V_14.xlsm"/>
      <sheetName val="_SetUP"/>
      <sheetName val="GRFM1601_EEA Chios_V_14"/>
      <sheetName val="_Income&amp;admin"/>
      <sheetName val="_data sheet"/>
      <sheetName val="_overview"/>
      <sheetName val="_Project"/>
      <sheetName val="_AdmBase"/>
      <sheetName val="1._Detailed_budget"/>
      <sheetName val="2._Salary_Budget"/>
      <sheetName val="3-1._Import_from_master"/>
      <sheetName val="3-2._Import_Salary_from_master"/>
      <sheetName val="_Export_to_FINAL_BUDGET"/>
      <sheetName val="AdminCalc"/>
      <sheetName val="_ADMIN"/>
      <sheetName val="3-3._Transfer_as_APPROVED"/>
      <sheetName val="APPROVED"/>
      <sheetName val="_DONOR FORM Offline"/>
      <sheetName val="NORAD"/>
      <sheetName val="DONOR FORM"/>
      <sheetName val="DONOR FORM account level"/>
      <sheetName val="DFID"/>
      <sheetName val="BPRM"/>
      <sheetName val="EC DONOR FORM"/>
      <sheetName val="DFADT"/>
      <sheetName val="ECHO Financial statement"/>
      <sheetName val="ECHO Financial Overview"/>
      <sheetName val="UNHCR"/>
      <sheetName val="Acc_grp_and_class"/>
      <sheetName val="_Accounts"/>
      <sheetName val="ResNO"/>
      <sheetName val="Activity"/>
      <sheetName val="_CodeClass"/>
      <sheetName val="_CodeDonor"/>
      <sheetName val="CostCenter"/>
      <sheetName val="Location"/>
      <sheetName val="Site"/>
      <sheetName val="_Units"/>
      <sheetName val="_DonorList"/>
      <sheetName val="TopDown"/>
      <sheetName val="_Periods"/>
      <sheetName val="_Blank"/>
      <sheetName val="Sheet1"/>
      <sheetName val="GRFM1601_EEA%20Chios_V_14.xlsm"/>
    </sheetNames>
    <sheetDataSet>
      <sheetData sheetId="0" refreshError="1"/>
      <sheetData sheetId="1">
        <row r="6">
          <cell r="E6" t="str">
            <v>GR</v>
          </cell>
        </row>
        <row r="70">
          <cell r="I70">
            <v>0</v>
          </cell>
        </row>
        <row r="71">
          <cell r="I71">
            <v>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C8" t="str">
            <v>Chart Of Accounts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135"/>
  <sheetViews>
    <sheetView tabSelected="1" zoomScaleNormal="100" workbookViewId="0">
      <selection activeCell="D38" sqref="D38:E38"/>
    </sheetView>
  </sheetViews>
  <sheetFormatPr defaultColWidth="0" defaultRowHeight="14.5" zeroHeight="1" outlineLevelRow="1" x14ac:dyDescent="0.35"/>
  <cols>
    <col min="1" max="1" width="36.1796875" style="41" customWidth="1"/>
    <col min="2" max="2" width="8" style="42" customWidth="1"/>
    <col min="3" max="3" width="11.81640625" customWidth="1"/>
    <col min="4" max="4" width="11.54296875" customWidth="1"/>
    <col min="5" max="8" width="11.1796875" customWidth="1"/>
    <col min="9" max="9" width="8.1796875" customWidth="1"/>
    <col min="10" max="10" width="35.453125" customWidth="1"/>
    <col min="11" max="11" width="33.1796875" style="34" customWidth="1"/>
    <col min="12" max="12" width="9.1796875" style="12" customWidth="1"/>
    <col min="13" max="13" width="0" hidden="1" customWidth="1"/>
    <col min="14" max="16384" width="9.1796875" hidden="1"/>
  </cols>
  <sheetData>
    <row r="1" spans="1:11" x14ac:dyDescent="0.35">
      <c r="A1" s="62" t="s">
        <v>0</v>
      </c>
      <c r="B1" s="57"/>
      <c r="C1" s="11"/>
      <c r="D1" s="12"/>
      <c r="E1" s="12"/>
      <c r="F1" s="12"/>
      <c r="G1" s="12"/>
      <c r="H1" s="12"/>
      <c r="I1" s="12"/>
      <c r="J1" s="12"/>
      <c r="K1" s="21"/>
    </row>
    <row r="2" spans="1:11" ht="15" thickBot="1" x14ac:dyDescent="0.4">
      <c r="A2" s="50"/>
      <c r="B2" s="58"/>
      <c r="C2" s="12"/>
      <c r="D2" s="12"/>
      <c r="E2" s="12"/>
      <c r="F2" s="12"/>
      <c r="G2" s="12"/>
      <c r="H2" s="12"/>
      <c r="I2" s="12"/>
      <c r="J2" s="12"/>
      <c r="K2" s="21"/>
    </row>
    <row r="3" spans="1:11" ht="15" thickBot="1" x14ac:dyDescent="0.4">
      <c r="A3" s="63" t="s">
        <v>1</v>
      </c>
      <c r="B3" s="118" t="s">
        <v>2</v>
      </c>
      <c r="C3" s="119"/>
      <c r="D3" s="119"/>
      <c r="E3" s="119"/>
      <c r="F3" s="119"/>
      <c r="G3" s="119"/>
      <c r="H3" s="119"/>
      <c r="I3" s="119"/>
      <c r="J3" s="120"/>
      <c r="K3" s="22"/>
    </row>
    <row r="4" spans="1:11" ht="15" thickBot="1" x14ac:dyDescent="0.4">
      <c r="A4" s="64" t="s">
        <v>3</v>
      </c>
      <c r="B4" s="118" t="s">
        <v>4</v>
      </c>
      <c r="C4" s="119"/>
      <c r="D4" s="119"/>
      <c r="E4" s="119"/>
      <c r="F4" s="119"/>
      <c r="G4" s="119"/>
      <c r="H4" s="119"/>
      <c r="I4" s="119"/>
      <c r="J4" s="120"/>
      <c r="K4" s="22"/>
    </row>
    <row r="5" spans="1:11" ht="15" thickBot="1" x14ac:dyDescent="0.4">
      <c r="A5" s="64" t="s">
        <v>5</v>
      </c>
      <c r="B5" s="118" t="s">
        <v>6</v>
      </c>
      <c r="C5" s="119"/>
      <c r="D5" s="119"/>
      <c r="E5" s="119"/>
      <c r="F5" s="119"/>
      <c r="G5" s="119"/>
      <c r="H5" s="119"/>
      <c r="I5" s="119"/>
      <c r="J5" s="120"/>
      <c r="K5" s="22"/>
    </row>
    <row r="6" spans="1:11" ht="15" thickBot="1" x14ac:dyDescent="0.4">
      <c r="A6" s="64" t="s">
        <v>7</v>
      </c>
      <c r="B6" s="121">
        <v>2000000</v>
      </c>
      <c r="C6" s="122"/>
      <c r="D6" s="122"/>
      <c r="E6" s="122"/>
      <c r="F6" s="122"/>
      <c r="G6" s="122"/>
      <c r="H6" s="122"/>
      <c r="I6" s="122"/>
      <c r="J6" s="123"/>
      <c r="K6" s="23"/>
    </row>
    <row r="7" spans="1:11" ht="15" thickBot="1" x14ac:dyDescent="0.4">
      <c r="A7" s="64" t="s">
        <v>8</v>
      </c>
      <c r="B7" s="124">
        <v>1</v>
      </c>
      <c r="C7" s="125"/>
      <c r="D7" s="125"/>
      <c r="E7" s="125"/>
      <c r="F7" s="125"/>
      <c r="G7" s="125"/>
      <c r="H7" s="125"/>
      <c r="I7" s="125"/>
      <c r="J7" s="126"/>
      <c r="K7" s="24"/>
    </row>
    <row r="8" spans="1:11" ht="15" thickBot="1" x14ac:dyDescent="0.4">
      <c r="A8" s="64" t="s">
        <v>9</v>
      </c>
      <c r="B8" s="127" t="s">
        <v>113</v>
      </c>
      <c r="C8" s="125"/>
      <c r="D8" s="125"/>
      <c r="E8" s="125"/>
      <c r="F8" s="125"/>
      <c r="G8" s="125"/>
      <c r="H8" s="125"/>
      <c r="I8" s="125"/>
      <c r="J8" s="126"/>
      <c r="K8" s="24"/>
    </row>
    <row r="9" spans="1:11" ht="15" thickBot="1" x14ac:dyDescent="0.4">
      <c r="A9" s="65"/>
      <c r="B9" s="59"/>
      <c r="C9" s="16"/>
      <c r="D9" s="16"/>
      <c r="E9" s="16"/>
      <c r="F9" s="16"/>
      <c r="G9" s="16"/>
      <c r="H9" s="16"/>
      <c r="I9" s="16"/>
      <c r="J9" s="16"/>
      <c r="K9" s="25"/>
    </row>
    <row r="10" spans="1:11" ht="47.25" customHeight="1" thickBot="1" x14ac:dyDescent="0.4">
      <c r="A10" s="66"/>
      <c r="B10" s="51" t="s">
        <v>10</v>
      </c>
      <c r="C10" s="18" t="s">
        <v>11</v>
      </c>
      <c r="D10" s="18" t="s">
        <v>12</v>
      </c>
      <c r="E10" s="18" t="s">
        <v>13</v>
      </c>
      <c r="F10" s="128" t="s">
        <v>14</v>
      </c>
      <c r="G10" s="129"/>
      <c r="H10" s="129"/>
      <c r="I10" s="130"/>
      <c r="J10" s="19" t="s">
        <v>15</v>
      </c>
      <c r="K10" s="26" t="s">
        <v>16</v>
      </c>
    </row>
    <row r="11" spans="1:11" ht="15" thickBot="1" x14ac:dyDescent="0.4">
      <c r="A11" s="131" t="s">
        <v>17</v>
      </c>
      <c r="B11" s="132"/>
      <c r="C11" s="132"/>
      <c r="D11" s="132"/>
      <c r="E11" s="132"/>
      <c r="F11" s="132"/>
      <c r="G11" s="132"/>
      <c r="H11" s="132"/>
      <c r="I11" s="132"/>
      <c r="J11" s="133"/>
      <c r="K11" s="27"/>
    </row>
    <row r="12" spans="1:11" ht="15" thickBot="1" x14ac:dyDescent="0.4">
      <c r="A12" s="134" t="s">
        <v>18</v>
      </c>
      <c r="B12" s="135"/>
      <c r="C12" s="135"/>
      <c r="D12" s="135"/>
      <c r="E12" s="135"/>
      <c r="F12" s="135"/>
      <c r="G12" s="135"/>
      <c r="H12" s="135"/>
      <c r="I12" s="135"/>
      <c r="J12" s="136"/>
      <c r="K12" s="28"/>
    </row>
    <row r="13" spans="1:11" ht="17.25" customHeight="1" outlineLevel="1" thickBot="1" x14ac:dyDescent="0.4">
      <c r="A13" s="49" t="s">
        <v>19</v>
      </c>
      <c r="B13" s="60" t="s">
        <v>20</v>
      </c>
      <c r="C13" s="74">
        <v>24</v>
      </c>
      <c r="D13" s="75">
        <v>1000</v>
      </c>
      <c r="E13" s="2">
        <f t="shared" ref="E13:E16" si="0">C13*D13</f>
        <v>24000</v>
      </c>
      <c r="F13" s="137" t="s">
        <v>21</v>
      </c>
      <c r="G13" s="138"/>
      <c r="H13" s="138"/>
      <c r="I13" s="139"/>
      <c r="J13" s="4" t="s">
        <v>98</v>
      </c>
      <c r="K13" s="17">
        <f>IF(F13=0,"  ",VLOOKUP(F13,Sheet1!$A$1:$B$8,2,FALSE))</f>
        <v>0</v>
      </c>
    </row>
    <row r="14" spans="1:11" ht="17.25" customHeight="1" outlineLevel="1" thickBot="1" x14ac:dyDescent="0.4">
      <c r="A14" s="95" t="s">
        <v>22</v>
      </c>
      <c r="B14" s="74" t="s">
        <v>20</v>
      </c>
      <c r="C14" s="74">
        <v>24</v>
      </c>
      <c r="D14" s="75">
        <v>4700</v>
      </c>
      <c r="E14" s="75">
        <f t="shared" si="0"/>
        <v>112800</v>
      </c>
      <c r="F14" s="115" t="s">
        <v>21</v>
      </c>
      <c r="G14" s="116"/>
      <c r="H14" s="116"/>
      <c r="I14" s="117"/>
      <c r="J14" s="96" t="s">
        <v>99</v>
      </c>
      <c r="K14" s="97"/>
    </row>
    <row r="15" spans="1:11" ht="18" customHeight="1" outlineLevel="1" thickBot="1" x14ac:dyDescent="0.4">
      <c r="A15" s="95" t="s">
        <v>23</v>
      </c>
      <c r="B15" s="74" t="s">
        <v>20</v>
      </c>
      <c r="C15" s="74">
        <v>24</v>
      </c>
      <c r="D15" s="75">
        <v>4500</v>
      </c>
      <c r="E15" s="75">
        <f t="shared" si="0"/>
        <v>108000</v>
      </c>
      <c r="F15" s="115" t="s">
        <v>21</v>
      </c>
      <c r="G15" s="116"/>
      <c r="H15" s="116"/>
      <c r="I15" s="117"/>
      <c r="J15" s="96" t="s">
        <v>100</v>
      </c>
      <c r="K15" s="97">
        <f>IF(F15=0,"  ",VLOOKUP(F15,Sheet1!$A$1:$B$8,2,FALSE))</f>
        <v>0</v>
      </c>
    </row>
    <row r="16" spans="1:11" ht="18" customHeight="1" outlineLevel="1" thickBot="1" x14ac:dyDescent="0.4">
      <c r="A16" s="95" t="s">
        <v>24</v>
      </c>
      <c r="B16" s="74" t="s">
        <v>20</v>
      </c>
      <c r="C16" s="74">
        <v>24</v>
      </c>
      <c r="D16" s="75">
        <v>4000</v>
      </c>
      <c r="E16" s="75">
        <f t="shared" si="0"/>
        <v>96000</v>
      </c>
      <c r="F16" s="115" t="s">
        <v>21</v>
      </c>
      <c r="G16" s="116"/>
      <c r="H16" s="116"/>
      <c r="I16" s="117"/>
      <c r="J16" s="96" t="s">
        <v>100</v>
      </c>
      <c r="K16" s="97"/>
    </row>
    <row r="17" spans="1:12" s="91" customFormat="1" ht="48.75" customHeight="1" outlineLevel="1" thickBot="1" x14ac:dyDescent="0.4">
      <c r="A17" s="95" t="s">
        <v>25</v>
      </c>
      <c r="B17" s="74" t="s">
        <v>95</v>
      </c>
      <c r="C17" s="74">
        <v>5</v>
      </c>
      <c r="D17" s="98">
        <v>3640</v>
      </c>
      <c r="E17" s="75">
        <f>ROUND(C17*D17,2)</f>
        <v>18200</v>
      </c>
      <c r="F17" s="115" t="s">
        <v>26</v>
      </c>
      <c r="G17" s="116"/>
      <c r="H17" s="116"/>
      <c r="I17" s="117"/>
      <c r="J17" s="103" t="s">
        <v>106</v>
      </c>
      <c r="K17" s="97" t="s">
        <v>109</v>
      </c>
      <c r="L17" s="90"/>
    </row>
    <row r="18" spans="1:12" ht="27" customHeight="1" outlineLevel="1" thickBot="1" x14ac:dyDescent="0.4">
      <c r="A18" s="49" t="s">
        <v>27</v>
      </c>
      <c r="B18" s="60" t="s">
        <v>28</v>
      </c>
      <c r="C18" s="1">
        <v>15</v>
      </c>
      <c r="D18" s="75">
        <v>500</v>
      </c>
      <c r="E18" s="2">
        <f>C18*D18</f>
        <v>7500</v>
      </c>
      <c r="F18" s="137" t="s">
        <v>29</v>
      </c>
      <c r="G18" s="138"/>
      <c r="H18" s="138"/>
      <c r="I18" s="139"/>
      <c r="J18" s="104" t="s">
        <v>107</v>
      </c>
      <c r="K18" s="17" t="str">
        <f>IF(F17=0,"  ",VLOOKUP(F17,Sheet1!$A$1:$B$8,2,FALSE))</f>
        <v>If lump sums, include a reference to the defined rules approved by the PO.</v>
      </c>
    </row>
    <row r="19" spans="1:12" ht="15.75" customHeight="1" thickBot="1" x14ac:dyDescent="0.4">
      <c r="A19" s="143" t="s">
        <v>30</v>
      </c>
      <c r="B19" s="144"/>
      <c r="C19" s="144"/>
      <c r="D19" s="145"/>
      <c r="E19" s="5">
        <f>SUM(E13:E18)</f>
        <v>366500</v>
      </c>
      <c r="F19" s="146"/>
      <c r="G19" s="147"/>
      <c r="H19" s="147"/>
      <c r="I19" s="148"/>
      <c r="J19" s="6"/>
      <c r="K19" s="17" t="str">
        <f>IF(I19=0," ",VLOOKUP(I19,Sheet1!$A$1:$B$8,2,FALSE))</f>
        <v xml:space="preserve"> </v>
      </c>
    </row>
    <row r="20" spans="1:12" s="48" customFormat="1" ht="13.5" customHeight="1" thickBot="1" x14ac:dyDescent="0.35">
      <c r="A20" s="140" t="s">
        <v>31</v>
      </c>
      <c r="B20" s="141"/>
      <c r="C20" s="141"/>
      <c r="D20" s="141"/>
      <c r="E20" s="141"/>
      <c r="F20" s="141"/>
      <c r="G20" s="141"/>
      <c r="H20" s="141"/>
      <c r="I20" s="141"/>
      <c r="J20" s="142"/>
      <c r="K20" s="46"/>
      <c r="L20" s="47"/>
    </row>
    <row r="21" spans="1:12" ht="15" outlineLevel="1" thickBot="1" x14ac:dyDescent="0.4">
      <c r="A21" s="49" t="s">
        <v>32</v>
      </c>
      <c r="B21" s="52" t="s">
        <v>20</v>
      </c>
      <c r="C21" s="1">
        <v>24</v>
      </c>
      <c r="D21" s="75">
        <v>1130</v>
      </c>
      <c r="E21" s="2">
        <f>C21*D21</f>
        <v>27120</v>
      </c>
      <c r="F21" s="137" t="s">
        <v>21</v>
      </c>
      <c r="G21" s="138"/>
      <c r="H21" s="138"/>
      <c r="I21" s="139"/>
      <c r="J21" s="3" t="s">
        <v>102</v>
      </c>
      <c r="K21" s="17">
        <f>IF(F21=0,"  ",VLOOKUP(F21,Sheet1!$A$1:$B$8,2,FALSE))</f>
        <v>0</v>
      </c>
    </row>
    <row r="22" spans="1:12" ht="44.25" customHeight="1" outlineLevel="1" thickBot="1" x14ac:dyDescent="0.4">
      <c r="A22" s="49" t="s">
        <v>33</v>
      </c>
      <c r="B22" s="52" t="s">
        <v>28</v>
      </c>
      <c r="C22" s="1">
        <v>15</v>
      </c>
      <c r="D22" s="75">
        <v>700</v>
      </c>
      <c r="E22" s="2">
        <f>C22*D22</f>
        <v>10500</v>
      </c>
      <c r="F22" s="137" t="s">
        <v>29</v>
      </c>
      <c r="G22" s="138"/>
      <c r="H22" s="138"/>
      <c r="I22" s="139"/>
      <c r="J22" s="105" t="s">
        <v>101</v>
      </c>
      <c r="K22" s="17" t="str">
        <f>IF(F22=0,"  ",VLOOKUP(F22,Sheet1!$A$1:$B$8,2,FALSE))</f>
        <v>Awarding should comply with the applicable rules on public procurement  (Regulations Art. 8.15).</v>
      </c>
    </row>
    <row r="23" spans="1:12" ht="15" thickBot="1" x14ac:dyDescent="0.4">
      <c r="A23" s="143" t="s">
        <v>34</v>
      </c>
      <c r="B23" s="144"/>
      <c r="C23" s="144"/>
      <c r="D23" s="149"/>
      <c r="E23" s="5">
        <f>SUM(E21:E22)</f>
        <v>37620</v>
      </c>
      <c r="F23" s="146"/>
      <c r="G23" s="147"/>
      <c r="H23" s="147"/>
      <c r="I23" s="148"/>
      <c r="J23" s="105" t="s">
        <v>101</v>
      </c>
      <c r="K23" s="17" t="str">
        <f>IF(I23=0," ",VLOOKUP(I23,Sheet1!$A$1:$B$8,2,FALSE))</f>
        <v xml:space="preserve"> </v>
      </c>
    </row>
    <row r="24" spans="1:12" s="48" customFormat="1" ht="15.75" customHeight="1" thickBot="1" x14ac:dyDescent="0.35">
      <c r="A24" s="140" t="s">
        <v>35</v>
      </c>
      <c r="B24" s="141"/>
      <c r="C24" s="141"/>
      <c r="D24" s="141"/>
      <c r="E24" s="141"/>
      <c r="F24" s="141"/>
      <c r="G24" s="141"/>
      <c r="H24" s="141"/>
      <c r="I24" s="141"/>
      <c r="J24" s="142"/>
      <c r="K24" s="46"/>
      <c r="L24" s="47"/>
    </row>
    <row r="25" spans="1:12" ht="21" customHeight="1" outlineLevel="1" thickBot="1" x14ac:dyDescent="0.4">
      <c r="A25" s="49" t="s">
        <v>36</v>
      </c>
      <c r="B25" s="60" t="s">
        <v>20</v>
      </c>
      <c r="C25" s="1">
        <v>24</v>
      </c>
      <c r="D25" s="75">
        <v>1130</v>
      </c>
      <c r="E25" s="2">
        <f>C25*D25</f>
        <v>27120</v>
      </c>
      <c r="F25" s="137" t="s">
        <v>21</v>
      </c>
      <c r="G25" s="138"/>
      <c r="H25" s="138"/>
      <c r="I25" s="139"/>
      <c r="J25" s="3" t="s">
        <v>102</v>
      </c>
      <c r="K25" s="17">
        <f>IF(F25=0,"  ",VLOOKUP(F25,Sheet1!$A$1:$B$8,2,FALSE))</f>
        <v>0</v>
      </c>
    </row>
    <row r="26" spans="1:12" ht="38.25" customHeight="1" outlineLevel="1" thickBot="1" x14ac:dyDescent="0.4">
      <c r="A26" s="49" t="s">
        <v>37</v>
      </c>
      <c r="B26" s="60" t="s">
        <v>28</v>
      </c>
      <c r="C26" s="1">
        <v>15</v>
      </c>
      <c r="D26" s="75">
        <v>700</v>
      </c>
      <c r="E26" s="2">
        <f>C26*D26</f>
        <v>10500</v>
      </c>
      <c r="F26" s="137" t="s">
        <v>29</v>
      </c>
      <c r="G26" s="138"/>
      <c r="H26" s="138"/>
      <c r="I26" s="139"/>
      <c r="J26" s="105" t="s">
        <v>101</v>
      </c>
      <c r="K26" s="17" t="str">
        <f>IF(F26=0,"  ",VLOOKUP(F26,Sheet1!$A$1:$B$8,2,FALSE))</f>
        <v>Awarding should comply with the applicable rules on public procurement  (Regulations Art. 8.15).</v>
      </c>
    </row>
    <row r="27" spans="1:12" ht="38.25" customHeight="1" outlineLevel="1" thickBot="1" x14ac:dyDescent="0.4">
      <c r="A27" s="49" t="s">
        <v>112</v>
      </c>
      <c r="B27" s="60" t="s">
        <v>38</v>
      </c>
      <c r="C27" s="1">
        <v>1</v>
      </c>
      <c r="D27" s="75">
        <v>395009</v>
      </c>
      <c r="E27" s="2">
        <f>C27*D27</f>
        <v>395009</v>
      </c>
      <c r="F27" s="137" t="s">
        <v>21</v>
      </c>
      <c r="G27" s="138"/>
      <c r="H27" s="138"/>
      <c r="I27" s="139"/>
      <c r="J27" s="80" t="s">
        <v>108</v>
      </c>
      <c r="K27" s="17">
        <f>IF(F27=0,"  ",VLOOKUP(F27,Sheet1!$A$1:$B$8,2,FALSE))</f>
        <v>0</v>
      </c>
    </row>
    <row r="28" spans="1:12" s="45" customFormat="1" ht="38.25" customHeight="1" outlineLevel="1" thickBot="1" x14ac:dyDescent="0.4">
      <c r="A28" s="110" t="s">
        <v>110</v>
      </c>
      <c r="B28" s="111" t="s">
        <v>39</v>
      </c>
      <c r="C28" s="112" t="s">
        <v>40</v>
      </c>
      <c r="D28" s="189">
        <v>131657</v>
      </c>
      <c r="E28" s="189">
        <v>131657</v>
      </c>
      <c r="F28" s="153" t="s">
        <v>29</v>
      </c>
      <c r="G28" s="154"/>
      <c r="H28" s="154"/>
      <c r="I28" s="155"/>
      <c r="J28" s="105" t="s">
        <v>101</v>
      </c>
      <c r="K28" s="113" t="str">
        <f>IF(F28=0,"  ",VLOOKUP(F28,Sheet1!$A$1:$B$8,2,FALSE))</f>
        <v>Awarding should comply with the applicable rules on public procurement  (Regulations Art. 8.15).</v>
      </c>
    </row>
    <row r="29" spans="1:12" s="109" customFormat="1" ht="34.5" customHeight="1" outlineLevel="1" thickBot="1" x14ac:dyDescent="0.4">
      <c r="A29" s="49" t="s">
        <v>111</v>
      </c>
      <c r="B29" s="60" t="s">
        <v>39</v>
      </c>
      <c r="C29" s="106" t="s">
        <v>40</v>
      </c>
      <c r="D29" s="190">
        <v>214000</v>
      </c>
      <c r="E29" s="191">
        <v>214000</v>
      </c>
      <c r="F29" s="150" t="s">
        <v>29</v>
      </c>
      <c r="G29" s="151"/>
      <c r="H29" s="151"/>
      <c r="I29" s="152"/>
      <c r="J29" s="105" t="s">
        <v>101</v>
      </c>
      <c r="K29" s="107" t="str">
        <f>IF(F29=0,"  ",VLOOKUP(F29,Sheet1!$A$1:$B$8,2,FALSE))</f>
        <v>Awarding should comply with the applicable rules on public procurement  (Regulations Art. 8.15).</v>
      </c>
      <c r="L29" s="108"/>
    </row>
    <row r="30" spans="1:12" ht="21.5" thickBot="1" x14ac:dyDescent="0.4">
      <c r="A30" s="99" t="s">
        <v>97</v>
      </c>
      <c r="B30" s="60" t="s">
        <v>39</v>
      </c>
      <c r="C30" s="76" t="s">
        <v>40</v>
      </c>
      <c r="D30" s="192">
        <v>20000</v>
      </c>
      <c r="E30" s="193">
        <v>20000</v>
      </c>
      <c r="F30" s="137" t="s">
        <v>29</v>
      </c>
      <c r="G30" s="138"/>
      <c r="H30" s="138"/>
      <c r="I30" s="139"/>
      <c r="J30" s="105" t="s">
        <v>101</v>
      </c>
      <c r="K30" s="17" t="str">
        <f>IF(F30=0,"  ",VLOOKUP(F30,Sheet1!$A$1:$B$8,2,FALSE))</f>
        <v>Awarding should comply with the applicable rules on public procurement  (Regulations Art. 8.15).</v>
      </c>
    </row>
    <row r="31" spans="1:12" s="48" customFormat="1" ht="15.75" customHeight="1" thickBot="1" x14ac:dyDescent="0.35">
      <c r="A31" s="143" t="s">
        <v>41</v>
      </c>
      <c r="B31" s="144"/>
      <c r="C31" s="144"/>
      <c r="D31" s="149"/>
      <c r="E31" s="114">
        <f>SUM(E25:E30)</f>
        <v>798286</v>
      </c>
      <c r="F31" s="146"/>
      <c r="G31" s="147"/>
      <c r="H31" s="147"/>
      <c r="I31" s="148"/>
      <c r="J31" s="3"/>
      <c r="K31" s="17" t="str">
        <f>IF(I31=0," ",VLOOKUP(I31,Sheet1!$A$1:$B$8,2,FALSE))</f>
        <v xml:space="preserve"> </v>
      </c>
      <c r="L31" s="47"/>
    </row>
    <row r="32" spans="1:12" ht="30.75" customHeight="1" outlineLevel="1" thickBot="1" x14ac:dyDescent="0.4">
      <c r="A32" s="140" t="s">
        <v>42</v>
      </c>
      <c r="B32" s="141"/>
      <c r="C32" s="141"/>
      <c r="D32" s="141"/>
      <c r="E32" s="141"/>
      <c r="F32" s="141"/>
      <c r="G32" s="141"/>
      <c r="H32" s="141"/>
      <c r="I32" s="141"/>
      <c r="J32" s="142"/>
      <c r="K32" s="46"/>
    </row>
    <row r="33" spans="1:12" ht="36.75" customHeight="1" outlineLevel="1" thickBot="1" x14ac:dyDescent="0.4">
      <c r="A33" s="72" t="s">
        <v>43</v>
      </c>
      <c r="B33" s="69" t="s">
        <v>38</v>
      </c>
      <c r="C33" s="1">
        <v>1</v>
      </c>
      <c r="D33" s="75">
        <v>105550</v>
      </c>
      <c r="E33" s="81">
        <f>C33*D33</f>
        <v>105550</v>
      </c>
      <c r="F33" s="137" t="s">
        <v>21</v>
      </c>
      <c r="G33" s="138"/>
      <c r="H33" s="138"/>
      <c r="I33" s="139"/>
      <c r="J33" s="80" t="s">
        <v>103</v>
      </c>
      <c r="K33" s="17">
        <f>IF(F33=0,"  ",VLOOKUP(F33,Sheet1!$A$1:$B$8,2,FALSE))</f>
        <v>0</v>
      </c>
    </row>
    <row r="34" spans="1:12" ht="40.5" customHeight="1" thickBot="1" x14ac:dyDescent="0.4">
      <c r="A34" s="49" t="s">
        <v>44</v>
      </c>
      <c r="B34" s="52" t="s">
        <v>39</v>
      </c>
      <c r="C34" s="76" t="s">
        <v>45</v>
      </c>
      <c r="D34" s="192">
        <v>154626</v>
      </c>
      <c r="E34" s="193">
        <v>154626</v>
      </c>
      <c r="F34" s="137" t="s">
        <v>29</v>
      </c>
      <c r="G34" s="138"/>
      <c r="H34" s="138"/>
      <c r="I34" s="139"/>
      <c r="J34" s="105" t="s">
        <v>101</v>
      </c>
      <c r="K34" s="17" t="str">
        <f>IF(F34=0,"  ",VLOOKUP(F34,Sheet1!$A$1:$B$8,2,FALSE))</f>
        <v>Awarding should comply with the applicable rules on public procurement  (Regulations Art. 8.15).</v>
      </c>
    </row>
    <row r="35" spans="1:12" s="45" customFormat="1" ht="15.75" customHeight="1" thickBot="1" x14ac:dyDescent="0.4">
      <c r="A35" s="143" t="s">
        <v>46</v>
      </c>
      <c r="B35" s="144"/>
      <c r="C35" s="144"/>
      <c r="D35" s="149"/>
      <c r="E35" s="5">
        <f>SUM(E33:E34)</f>
        <v>260176</v>
      </c>
      <c r="F35" s="156"/>
      <c r="G35" s="157"/>
      <c r="H35" s="157"/>
      <c r="I35" s="158"/>
      <c r="J35" s="3"/>
      <c r="K35" s="17" t="str">
        <f>IF(I35=0," ",VLOOKUP(I35,Sheet1!$A$1:$B$8,2,FALSE))</f>
        <v xml:space="preserve"> </v>
      </c>
      <c r="L35" s="44"/>
    </row>
    <row r="36" spans="1:12" ht="15" outlineLevel="1" thickBot="1" x14ac:dyDescent="0.4">
      <c r="A36" s="159" t="s">
        <v>93</v>
      </c>
      <c r="B36" s="160"/>
      <c r="C36" s="160"/>
      <c r="D36" s="160"/>
      <c r="E36" s="160"/>
      <c r="F36" s="160"/>
      <c r="G36" s="160"/>
      <c r="H36" s="160"/>
      <c r="I36" s="160"/>
      <c r="J36" s="161"/>
      <c r="K36" s="43"/>
    </row>
    <row r="37" spans="1:12" ht="15" outlineLevel="1" thickBot="1" x14ac:dyDescent="0.4">
      <c r="A37" s="49" t="s">
        <v>47</v>
      </c>
      <c r="B37" s="52" t="s">
        <v>20</v>
      </c>
      <c r="C37" s="1">
        <v>24</v>
      </c>
      <c r="D37" s="75">
        <v>1130</v>
      </c>
      <c r="E37" s="2">
        <f>C37*D37</f>
        <v>27120</v>
      </c>
      <c r="F37" s="137" t="s">
        <v>21</v>
      </c>
      <c r="G37" s="138"/>
      <c r="H37" s="138"/>
      <c r="I37" s="139"/>
      <c r="J37" s="3" t="s">
        <v>102</v>
      </c>
      <c r="K37" s="17">
        <f>IF(F37=0,"  ",VLOOKUP(F37,Sheet1!$A$1:$B$8,2,FALSE))</f>
        <v>0</v>
      </c>
    </row>
    <row r="38" spans="1:12" ht="21.5" outlineLevel="1" thickBot="1" x14ac:dyDescent="0.4">
      <c r="A38" s="49" t="s">
        <v>48</v>
      </c>
      <c r="B38" s="52" t="s">
        <v>49</v>
      </c>
      <c r="C38" s="1">
        <v>2</v>
      </c>
      <c r="D38" s="192">
        <v>80301</v>
      </c>
      <c r="E38" s="193">
        <f>C38*D38</f>
        <v>160602</v>
      </c>
      <c r="F38" s="137" t="s">
        <v>29</v>
      </c>
      <c r="G38" s="138"/>
      <c r="H38" s="138"/>
      <c r="I38" s="139"/>
      <c r="J38" s="105" t="s">
        <v>101</v>
      </c>
      <c r="K38" s="17" t="str">
        <f>IF(F38=0,"  ",VLOOKUP(F38,Sheet1!$A$1:$B$8,2,FALSE))</f>
        <v>Awarding should comply with the applicable rules on public procurement  (Regulations Art. 8.15).</v>
      </c>
    </row>
    <row r="39" spans="1:12" ht="21.5" thickBot="1" x14ac:dyDescent="0.4">
      <c r="A39" s="49" t="s">
        <v>37</v>
      </c>
      <c r="B39" s="52" t="s">
        <v>28</v>
      </c>
      <c r="C39" s="1">
        <v>70</v>
      </c>
      <c r="D39" s="75">
        <v>700</v>
      </c>
      <c r="E39" s="2">
        <f>C39*D39</f>
        <v>49000</v>
      </c>
      <c r="F39" s="137" t="s">
        <v>29</v>
      </c>
      <c r="G39" s="138"/>
      <c r="H39" s="138"/>
      <c r="I39" s="139"/>
      <c r="J39" s="105" t="s">
        <v>101</v>
      </c>
      <c r="K39" s="17" t="str">
        <f>IF(F39=0,"  ",VLOOKUP(F39,Sheet1!$A$1:$B$8,2,FALSE))</f>
        <v>Awarding should comply with the applicable rules on public procurement  (Regulations Art. 8.15).</v>
      </c>
    </row>
    <row r="40" spans="1:12" s="45" customFormat="1" ht="15.75" customHeight="1" thickBot="1" x14ac:dyDescent="0.4">
      <c r="A40" s="143" t="s">
        <v>50</v>
      </c>
      <c r="B40" s="144"/>
      <c r="C40" s="144"/>
      <c r="D40" s="149"/>
      <c r="E40" s="114">
        <f>SUM(E37:E39)</f>
        <v>236722</v>
      </c>
      <c r="F40" s="146"/>
      <c r="G40" s="147"/>
      <c r="H40" s="147"/>
      <c r="I40" s="148"/>
      <c r="J40" s="3"/>
      <c r="K40" s="17" t="str">
        <f>IF(I40=0," ",VLOOKUP(I40,Sheet1!$A$1:$B$8,2,FALSE))</f>
        <v xml:space="preserve"> </v>
      </c>
      <c r="L40" s="44"/>
    </row>
    <row r="41" spans="1:12" ht="15" outlineLevel="1" thickBot="1" x14ac:dyDescent="0.4">
      <c r="A41" s="159" t="s">
        <v>94</v>
      </c>
      <c r="B41" s="160"/>
      <c r="C41" s="160"/>
      <c r="D41" s="160"/>
      <c r="E41" s="160"/>
      <c r="F41" s="160"/>
      <c r="G41" s="160"/>
      <c r="H41" s="160"/>
      <c r="I41" s="160"/>
      <c r="J41" s="161"/>
      <c r="K41" s="43"/>
    </row>
    <row r="42" spans="1:12" ht="15" thickBot="1" x14ac:dyDescent="0.4">
      <c r="A42" s="72" t="s">
        <v>51</v>
      </c>
      <c r="B42" s="69" t="s">
        <v>20</v>
      </c>
      <c r="C42" s="1">
        <v>12</v>
      </c>
      <c r="D42" s="75">
        <v>4000</v>
      </c>
      <c r="E42" s="2">
        <f>C42*D42</f>
        <v>48000</v>
      </c>
      <c r="F42" s="137" t="s">
        <v>21</v>
      </c>
      <c r="G42" s="138"/>
      <c r="H42" s="138"/>
      <c r="I42" s="139"/>
      <c r="J42" s="3" t="s">
        <v>104</v>
      </c>
      <c r="K42" s="17">
        <f>IF(F42=0,"  ",VLOOKUP(F42,Sheet1!$A$1:$B$8,2,FALSE))</f>
        <v>0</v>
      </c>
    </row>
    <row r="43" spans="1:12" ht="15.75" customHeight="1" thickBot="1" x14ac:dyDescent="0.4">
      <c r="A43" s="143" t="s">
        <v>52</v>
      </c>
      <c r="B43" s="144"/>
      <c r="C43" s="144"/>
      <c r="D43" s="149"/>
      <c r="E43" s="5">
        <f>SUM(E42:E42)</f>
        <v>48000</v>
      </c>
      <c r="F43" s="146"/>
      <c r="G43" s="147"/>
      <c r="H43" s="147"/>
      <c r="I43" s="148"/>
      <c r="J43" s="3"/>
      <c r="K43" s="17" t="str">
        <f>IF(I43=0," ",VLOOKUP(I43,Sheet1!$A$1:$B$8,2,FALSE))</f>
        <v xml:space="preserve"> </v>
      </c>
    </row>
    <row r="44" spans="1:12" ht="15" outlineLevel="1" thickBot="1" x14ac:dyDescent="0.4">
      <c r="A44" s="162" t="s">
        <v>92</v>
      </c>
      <c r="B44" s="163"/>
      <c r="C44" s="163"/>
      <c r="D44" s="163"/>
      <c r="E44" s="40"/>
      <c r="F44" s="40"/>
      <c r="G44" s="40"/>
      <c r="H44" s="40"/>
      <c r="I44" s="40"/>
      <c r="J44" s="20"/>
      <c r="K44" s="29"/>
    </row>
    <row r="45" spans="1:12" ht="15" thickBot="1" x14ac:dyDescent="0.4">
      <c r="A45" s="70" t="s">
        <v>53</v>
      </c>
      <c r="B45" s="71" t="s">
        <v>20</v>
      </c>
      <c r="C45" s="1">
        <v>24</v>
      </c>
      <c r="D45" s="75">
        <v>3880</v>
      </c>
      <c r="E45" s="2">
        <f>C45*D45</f>
        <v>93120</v>
      </c>
      <c r="F45" s="137" t="s">
        <v>21</v>
      </c>
      <c r="G45" s="138"/>
      <c r="H45" s="138"/>
      <c r="I45" s="139"/>
      <c r="J45" s="3" t="s">
        <v>105</v>
      </c>
      <c r="K45" s="17">
        <f>IF(F45=0,"  ",VLOOKUP(F45,Sheet1!$A$1:$B$8,2,FALSE))</f>
        <v>0</v>
      </c>
    </row>
    <row r="46" spans="1:12" ht="15" thickBot="1" x14ac:dyDescent="0.4">
      <c r="A46" s="143" t="s">
        <v>54</v>
      </c>
      <c r="B46" s="144"/>
      <c r="C46" s="144"/>
      <c r="D46" s="145"/>
      <c r="E46" s="5">
        <f>SUM(E45:E45)</f>
        <v>93120</v>
      </c>
      <c r="F46" s="146"/>
      <c r="G46" s="147"/>
      <c r="H46" s="147"/>
      <c r="I46" s="148"/>
      <c r="J46" s="3"/>
      <c r="K46" s="17" t="str">
        <f>IF(I46=0," ",VLOOKUP(I46,Sheet1!$A$1:$B$8,2,FALSE))</f>
        <v xml:space="preserve"> </v>
      </c>
    </row>
    <row r="47" spans="1:12" ht="15" thickBot="1" x14ac:dyDescent="0.4">
      <c r="A47" s="164" t="s">
        <v>55</v>
      </c>
      <c r="B47" s="165"/>
      <c r="C47" s="165"/>
      <c r="D47" s="166"/>
      <c r="E47" s="7">
        <f>E19+E23+E31+E35+E40+E43+E46</f>
        <v>1840424</v>
      </c>
      <c r="F47" s="167"/>
      <c r="G47" s="168"/>
      <c r="H47" s="168"/>
      <c r="I47" s="169"/>
      <c r="J47" s="3"/>
      <c r="K47" s="30"/>
    </row>
    <row r="48" spans="1:12" ht="15" thickBot="1" x14ac:dyDescent="0.4">
      <c r="A48" s="174" t="s">
        <v>56</v>
      </c>
      <c r="B48" s="175"/>
      <c r="C48" s="175"/>
      <c r="D48" s="175"/>
      <c r="E48" s="175"/>
      <c r="F48" s="175"/>
      <c r="G48" s="175"/>
      <c r="H48" s="175"/>
      <c r="I48" s="175"/>
      <c r="J48" s="176"/>
      <c r="K48" s="31"/>
    </row>
    <row r="49" spans="1:12" s="94" customFormat="1" ht="21.5" thickBot="1" x14ac:dyDescent="0.4">
      <c r="A49" s="177" t="s">
        <v>57</v>
      </c>
      <c r="B49" s="178"/>
      <c r="C49" s="178"/>
      <c r="D49" s="179"/>
      <c r="E49" s="100">
        <f>I57*0.15</f>
        <v>159575.85</v>
      </c>
      <c r="F49" s="180" t="s">
        <v>58</v>
      </c>
      <c r="G49" s="181"/>
      <c r="H49" s="181"/>
      <c r="I49" s="182"/>
      <c r="J49" s="101" t="s">
        <v>96</v>
      </c>
      <c r="K49" s="102" t="s">
        <v>59</v>
      </c>
      <c r="L49" s="93"/>
    </row>
    <row r="50" spans="1:12" s="12" customFormat="1" ht="15" thickBot="1" x14ac:dyDescent="0.4">
      <c r="A50" s="183" t="s">
        <v>60</v>
      </c>
      <c r="B50" s="184"/>
      <c r="C50" s="184"/>
      <c r="D50" s="185"/>
      <c r="E50" s="82">
        <f>E47+E49</f>
        <v>1999999.85</v>
      </c>
      <c r="F50" s="186"/>
      <c r="G50" s="187"/>
      <c r="H50" s="187"/>
      <c r="I50" s="188"/>
      <c r="J50" s="3"/>
      <c r="K50" s="32"/>
    </row>
    <row r="51" spans="1:12" ht="18" customHeight="1" thickBot="1" x14ac:dyDescent="0.4">
      <c r="A51" s="50"/>
      <c r="B51" s="58"/>
      <c r="C51" s="12"/>
      <c r="D51" s="12"/>
      <c r="E51" s="83">
        <f>2000000-E50</f>
        <v>0.14999999990686774</v>
      </c>
      <c r="F51" s="84"/>
      <c r="G51" s="12"/>
      <c r="H51" s="12"/>
      <c r="I51" s="12"/>
      <c r="J51" s="12"/>
      <c r="K51" s="21"/>
    </row>
    <row r="52" spans="1:12" ht="15" thickBot="1" x14ac:dyDescent="0.4">
      <c r="A52" s="170" t="s">
        <v>61</v>
      </c>
      <c r="B52" s="170"/>
      <c r="C52" s="170"/>
      <c r="D52" s="170"/>
      <c r="E52" s="9">
        <f>E19</f>
        <v>366500</v>
      </c>
      <c r="F52" s="12"/>
      <c r="G52" s="12"/>
      <c r="H52" s="12"/>
      <c r="I52" s="12"/>
      <c r="J52" s="12"/>
      <c r="K52" s="21"/>
    </row>
    <row r="53" spans="1:12" s="12" customFormat="1" ht="15" thickBot="1" x14ac:dyDescent="0.4">
      <c r="A53" s="170" t="s">
        <v>62</v>
      </c>
      <c r="B53" s="170"/>
      <c r="C53" s="170"/>
      <c r="D53" s="170"/>
      <c r="E53" s="8">
        <f>E23+E31+E35+E40+E43+E46</f>
        <v>1473924</v>
      </c>
      <c r="G53" s="83"/>
      <c r="I53" s="21"/>
      <c r="K53" s="21"/>
    </row>
    <row r="54" spans="1:12" s="12" customFormat="1" x14ac:dyDescent="0.35">
      <c r="A54" s="50"/>
      <c r="B54" s="58"/>
      <c r="I54" s="77"/>
      <c r="J54" s="83"/>
      <c r="K54" s="21"/>
    </row>
    <row r="55" spans="1:12" s="12" customFormat="1" ht="15" thickBot="1" x14ac:dyDescent="0.4">
      <c r="A55" s="50"/>
      <c r="B55" s="58"/>
      <c r="K55" s="21"/>
    </row>
    <row r="56" spans="1:12" s="12" customFormat="1" ht="19.5" customHeight="1" thickBot="1" x14ac:dyDescent="0.4">
      <c r="A56" s="68" t="s">
        <v>63</v>
      </c>
      <c r="B56" s="53" t="s">
        <v>64</v>
      </c>
      <c r="C56" s="14" t="s">
        <v>65</v>
      </c>
      <c r="D56" s="14" t="s">
        <v>66</v>
      </c>
      <c r="E56" s="14" t="s">
        <v>67</v>
      </c>
      <c r="F56" s="14" t="s">
        <v>68</v>
      </c>
      <c r="G56" s="14" t="s">
        <v>69</v>
      </c>
      <c r="H56" s="14" t="s">
        <v>70</v>
      </c>
      <c r="I56" s="14" t="s">
        <v>71</v>
      </c>
      <c r="J56" s="33" t="s">
        <v>72</v>
      </c>
    </row>
    <row r="57" spans="1:12" s="12" customFormat="1" ht="29.25" customHeight="1" thickBot="1" x14ac:dyDescent="0.4">
      <c r="A57" s="67" t="s">
        <v>21</v>
      </c>
      <c r="B57" s="54">
        <f t="shared" ref="B57:B63" si="1">IF($F$13=A57,$E$13,0)+IF($F$14=A57,$E$14,0)+IF($F$15=A57,$E$15,0)+IF($F$16=A57,$E$16,0)+IF($F$17=A57,$E$17,0)+IF($F$18=A57,$E$18,0)</f>
        <v>340800</v>
      </c>
      <c r="C57" s="39">
        <f t="shared" ref="C57:C63" si="2">IF($F$21=A57,$E$21,0)+IF($F$22=A57,$E$22,0)</f>
        <v>27120</v>
      </c>
      <c r="D57" s="39">
        <f t="shared" ref="D57:D63" si="3">IF($F$25=A57,$E$25,0)+IF($F$26=A57,$E$26,0)+IF($F$27=A57,$E$27,0)+IF($F$29=A57,$E$29,0)+IF($F$30=A57,$E$30,0)</f>
        <v>422129</v>
      </c>
      <c r="E57" s="39">
        <f t="shared" ref="E57:E63" si="4">IF($F$33=A57,$E$33,0)+IF($F$34=A57,$E$34,0)</f>
        <v>105550</v>
      </c>
      <c r="F57" s="39">
        <f t="shared" ref="F57:F63" si="5">IF($F$37=A57,$E$37,0)+IF($F$38=A57,$E$38,0)+IF($F$39=A57,$E$39,0)</f>
        <v>27120</v>
      </c>
      <c r="G57" s="39">
        <f>IF($F$42=A57,$E42,0)</f>
        <v>48000</v>
      </c>
      <c r="H57" s="39">
        <f t="shared" ref="H57" si="6">IF($F$45=A57,$E45,0)</f>
        <v>93120</v>
      </c>
      <c r="I57" s="39">
        <f>SUM(B57:H57)</f>
        <v>1063839</v>
      </c>
      <c r="J57" s="38">
        <f>I57/$I$65</f>
        <v>0.56940245201784023</v>
      </c>
      <c r="K57" s="86"/>
    </row>
    <row r="58" spans="1:12" s="12" customFormat="1" ht="21.5" thickBot="1" x14ac:dyDescent="0.4">
      <c r="A58" s="67" t="s">
        <v>26</v>
      </c>
      <c r="B58" s="54">
        <f>IF($F$13=A58,$E$13,0)+IF($F$14=A58,$E$14,0)+IF($F$15=A58,$E$15,0)+IF($F$16=A58,$E$16,0)+IF($F$17=A58,$E$17,0)+IF($F$18=A58,$E$18,0)</f>
        <v>18200</v>
      </c>
      <c r="C58" s="39">
        <f t="shared" si="2"/>
        <v>0</v>
      </c>
      <c r="D58" s="39">
        <f t="shared" si="3"/>
        <v>0</v>
      </c>
      <c r="E58" s="39">
        <f t="shared" si="4"/>
        <v>0</v>
      </c>
      <c r="F58" s="39">
        <f t="shared" si="5"/>
        <v>0</v>
      </c>
      <c r="G58" s="39">
        <f t="shared" ref="G58" si="7">IF($F$42=A58,$E43,0)</f>
        <v>0</v>
      </c>
      <c r="H58" s="39">
        <f>IF($F$45=A58,$E45,0)</f>
        <v>0</v>
      </c>
      <c r="I58" s="39">
        <f t="shared" ref="I58:I63" si="8">SUM(B58:H58)</f>
        <v>18200</v>
      </c>
      <c r="J58" s="38">
        <v>0.01</v>
      </c>
      <c r="K58" s="86"/>
    </row>
    <row r="59" spans="1:12" s="12" customFormat="1" ht="21.5" thickBot="1" x14ac:dyDescent="0.4">
      <c r="A59" s="67" t="s">
        <v>73</v>
      </c>
      <c r="B59" s="54">
        <f t="shared" si="1"/>
        <v>0</v>
      </c>
      <c r="C59" s="39">
        <f t="shared" si="2"/>
        <v>0</v>
      </c>
      <c r="D59" s="39">
        <f t="shared" si="3"/>
        <v>0</v>
      </c>
      <c r="E59" s="39">
        <f t="shared" si="4"/>
        <v>0</v>
      </c>
      <c r="F59" s="39">
        <f t="shared" si="5"/>
        <v>0</v>
      </c>
      <c r="G59" s="39">
        <f>IF($F$42=A59,$E42,0)</f>
        <v>0</v>
      </c>
      <c r="H59" s="39">
        <f>IF($F$45=A59,$E45,0)</f>
        <v>0</v>
      </c>
      <c r="I59" s="39">
        <f t="shared" si="8"/>
        <v>0</v>
      </c>
      <c r="J59" s="38">
        <f t="shared" ref="J59:J63" si="9">I59/$I$65</f>
        <v>0</v>
      </c>
      <c r="K59" s="86"/>
    </row>
    <row r="60" spans="1:12" s="12" customFormat="1" ht="24" customHeight="1" thickBot="1" x14ac:dyDescent="0.4">
      <c r="A60" s="67" t="s">
        <v>74</v>
      </c>
      <c r="B60" s="54">
        <f t="shared" si="1"/>
        <v>0</v>
      </c>
      <c r="C60" s="39">
        <f t="shared" si="2"/>
        <v>0</v>
      </c>
      <c r="D60" s="39">
        <f t="shared" si="3"/>
        <v>0</v>
      </c>
      <c r="E60" s="39">
        <f t="shared" si="4"/>
        <v>0</v>
      </c>
      <c r="F60" s="39">
        <f t="shared" si="5"/>
        <v>0</v>
      </c>
      <c r="G60" s="39">
        <f>IF($F$42=A60,$E42,0)</f>
        <v>0</v>
      </c>
      <c r="H60" s="39">
        <f>IF($F$45=A60,$E45,0)</f>
        <v>0</v>
      </c>
      <c r="I60" s="39">
        <f t="shared" si="8"/>
        <v>0</v>
      </c>
      <c r="J60" s="38">
        <f t="shared" si="9"/>
        <v>0</v>
      </c>
      <c r="K60" s="86"/>
    </row>
    <row r="61" spans="1:12" s="12" customFormat="1" ht="25.5" customHeight="1" thickBot="1" x14ac:dyDescent="0.4">
      <c r="A61" s="67" t="s">
        <v>75</v>
      </c>
      <c r="B61" s="54">
        <f t="shared" si="1"/>
        <v>0</v>
      </c>
      <c r="C61" s="39">
        <f t="shared" si="2"/>
        <v>0</v>
      </c>
      <c r="D61" s="39">
        <f t="shared" si="3"/>
        <v>0</v>
      </c>
      <c r="E61" s="39">
        <f t="shared" si="4"/>
        <v>0</v>
      </c>
      <c r="F61" s="39">
        <f t="shared" si="5"/>
        <v>0</v>
      </c>
      <c r="G61" s="39">
        <f>IF($F$42=A61,$E42,0)</f>
        <v>0</v>
      </c>
      <c r="H61" s="39">
        <f>IF($F$45=A61,$E45,0)</f>
        <v>0</v>
      </c>
      <c r="I61" s="39">
        <f t="shared" si="8"/>
        <v>0</v>
      </c>
      <c r="J61" s="38">
        <f t="shared" si="9"/>
        <v>0</v>
      </c>
      <c r="K61" s="89"/>
    </row>
    <row r="62" spans="1:12" s="12" customFormat="1" ht="34.5" customHeight="1" thickBot="1" x14ac:dyDescent="0.4">
      <c r="A62" s="67" t="s">
        <v>76</v>
      </c>
      <c r="B62" s="54">
        <f t="shared" si="1"/>
        <v>0</v>
      </c>
      <c r="C62" s="39">
        <f t="shared" si="2"/>
        <v>0</v>
      </c>
      <c r="D62" s="39">
        <f t="shared" si="3"/>
        <v>0</v>
      </c>
      <c r="E62" s="39">
        <f t="shared" si="4"/>
        <v>0</v>
      </c>
      <c r="F62" s="39">
        <f t="shared" si="5"/>
        <v>0</v>
      </c>
      <c r="G62" s="39">
        <f>IF($F$42=A62,$E42,0)</f>
        <v>0</v>
      </c>
      <c r="H62" s="39">
        <f>IF($F$45=A62,$E45,0)</f>
        <v>0</v>
      </c>
      <c r="I62" s="39">
        <f t="shared" si="8"/>
        <v>0</v>
      </c>
      <c r="J62" s="38">
        <f t="shared" si="9"/>
        <v>0</v>
      </c>
      <c r="K62" s="86"/>
    </row>
    <row r="63" spans="1:12" s="12" customFormat="1" ht="37.5" customHeight="1" thickBot="1" x14ac:dyDescent="0.4">
      <c r="A63" s="67" t="s">
        <v>29</v>
      </c>
      <c r="B63" s="78">
        <f t="shared" si="1"/>
        <v>7500</v>
      </c>
      <c r="C63" s="79">
        <f t="shared" si="2"/>
        <v>10500</v>
      </c>
      <c r="D63" s="79">
        <f t="shared" si="3"/>
        <v>244500</v>
      </c>
      <c r="E63" s="79">
        <f t="shared" si="4"/>
        <v>154626</v>
      </c>
      <c r="F63" s="79">
        <f t="shared" si="5"/>
        <v>209602</v>
      </c>
      <c r="G63" s="79">
        <f>IF($F$42=A63,$E42,0)</f>
        <v>0</v>
      </c>
      <c r="H63" s="79">
        <f>IF($F$45=A63,$E45,0)</f>
        <v>0</v>
      </c>
      <c r="I63" s="39">
        <f t="shared" si="8"/>
        <v>626728</v>
      </c>
      <c r="J63" s="38">
        <f t="shared" si="9"/>
        <v>0.3354459273896116</v>
      </c>
      <c r="K63" s="86"/>
    </row>
    <row r="64" spans="1:12" s="12" customFormat="1" ht="15" thickBot="1" x14ac:dyDescent="0.4">
      <c r="A64" s="67" t="s">
        <v>77</v>
      </c>
      <c r="B64" s="171"/>
      <c r="C64" s="172"/>
      <c r="D64" s="172"/>
      <c r="E64" s="172"/>
      <c r="F64" s="172"/>
      <c r="G64" s="172"/>
      <c r="H64" s="173"/>
      <c r="I64" s="85">
        <f>E49</f>
        <v>159575.85</v>
      </c>
      <c r="J64" s="38">
        <f>I64/$I$57</f>
        <v>0.15</v>
      </c>
      <c r="K64" s="86"/>
    </row>
    <row r="65" spans="1:12" s="12" customFormat="1" ht="15" thickBot="1" x14ac:dyDescent="0.4">
      <c r="A65" s="53" t="s">
        <v>78</v>
      </c>
      <c r="B65" s="49">
        <f>SUM(B57:B64)</f>
        <v>366500</v>
      </c>
      <c r="C65" s="49">
        <f t="shared" ref="C65:H65" si="10">SUM(C57:C64)</f>
        <v>37620</v>
      </c>
      <c r="D65" s="49">
        <f t="shared" si="10"/>
        <v>666629</v>
      </c>
      <c r="E65" s="49">
        <f t="shared" si="10"/>
        <v>260176</v>
      </c>
      <c r="F65" s="49">
        <f t="shared" si="10"/>
        <v>236722</v>
      </c>
      <c r="G65" s="49">
        <f t="shared" si="10"/>
        <v>48000</v>
      </c>
      <c r="H65" s="49">
        <f t="shared" si="10"/>
        <v>93120</v>
      </c>
      <c r="I65" s="92">
        <f>SUM(I57:I64)</f>
        <v>1868342.85</v>
      </c>
      <c r="J65" s="35"/>
      <c r="K65" s="89"/>
      <c r="L65" s="83"/>
    </row>
    <row r="66" spans="1:12" s="12" customFormat="1" ht="15" thickBot="1" x14ac:dyDescent="0.4">
      <c r="A66" s="53" t="s">
        <v>79</v>
      </c>
      <c r="B66" s="55">
        <f>B65/$I$65</f>
        <v>0.19616313997187398</v>
      </c>
      <c r="C66" s="55">
        <f t="shared" ref="C66:H66" si="11">C65/$I$65</f>
        <v>2.0135490656867393E-2</v>
      </c>
      <c r="D66" s="55">
        <f t="shared" si="11"/>
        <v>0.35680228604723163</v>
      </c>
      <c r="E66" s="55">
        <f t="shared" si="11"/>
        <v>0.13925495526690937</v>
      </c>
      <c r="F66" s="55">
        <f t="shared" si="11"/>
        <v>0.12670158477604898</v>
      </c>
      <c r="G66" s="55">
        <f t="shared" si="11"/>
        <v>2.5691216149113103E-2</v>
      </c>
      <c r="H66" s="55">
        <f t="shared" si="11"/>
        <v>4.984095932927942E-2</v>
      </c>
      <c r="I66" s="36">
        <v>1</v>
      </c>
      <c r="J66" s="37">
        <v>1</v>
      </c>
      <c r="K66" s="86"/>
    </row>
    <row r="67" spans="1:12" s="12" customFormat="1" x14ac:dyDescent="0.35">
      <c r="A67" s="56"/>
      <c r="B67" s="61"/>
      <c r="C67" s="15"/>
      <c r="D67" s="15"/>
      <c r="E67" s="15"/>
      <c r="F67" s="15"/>
      <c r="G67" s="15"/>
      <c r="H67" s="15"/>
      <c r="I67" s="15"/>
      <c r="J67" s="15"/>
      <c r="K67" s="87"/>
    </row>
    <row r="68" spans="1:12" s="12" customFormat="1" x14ac:dyDescent="0.35">
      <c r="A68" s="50"/>
      <c r="B68" s="58"/>
      <c r="E68" s="73"/>
      <c r="K68" s="88"/>
    </row>
    <row r="69" spans="1:12" s="12" customFormat="1" x14ac:dyDescent="0.35">
      <c r="A69" s="50"/>
      <c r="B69" s="58"/>
      <c r="K69" s="21"/>
      <c r="L69" s="83"/>
    </row>
    <row r="70" spans="1:12" s="12" customFormat="1" x14ac:dyDescent="0.35">
      <c r="A70" s="50"/>
      <c r="B70" s="58"/>
      <c r="K70" s="21"/>
    </row>
    <row r="71" spans="1:12" s="12" customFormat="1" x14ac:dyDescent="0.35">
      <c r="A71" s="50"/>
      <c r="B71" s="58"/>
      <c r="K71" s="21"/>
    </row>
    <row r="72" spans="1:12" s="12" customFormat="1" x14ac:dyDescent="0.35">
      <c r="A72" s="50"/>
      <c r="B72" s="58"/>
      <c r="K72" s="21"/>
    </row>
    <row r="73" spans="1:12" s="12" customFormat="1" x14ac:dyDescent="0.35">
      <c r="A73" s="50"/>
      <c r="B73" s="58"/>
      <c r="K73" s="21"/>
    </row>
    <row r="74" spans="1:12" s="12" customFormat="1" x14ac:dyDescent="0.35">
      <c r="A74" s="50"/>
      <c r="B74" s="58"/>
      <c r="K74" s="21"/>
    </row>
    <row r="75" spans="1:12" s="12" customFormat="1" x14ac:dyDescent="0.35">
      <c r="A75" s="50"/>
      <c r="B75" s="58"/>
      <c r="K75" s="21"/>
    </row>
    <row r="76" spans="1:12" s="12" customFormat="1" x14ac:dyDescent="0.35">
      <c r="A76" s="50"/>
      <c r="B76" s="58"/>
      <c r="K76" s="21"/>
    </row>
    <row r="77" spans="1:12" s="12" customFormat="1" x14ac:dyDescent="0.35">
      <c r="A77" s="50"/>
      <c r="B77" s="58"/>
      <c r="K77" s="21"/>
    </row>
    <row r="78" spans="1:12" s="12" customFormat="1" x14ac:dyDescent="0.35">
      <c r="A78" s="50"/>
      <c r="B78" s="58"/>
      <c r="K78" s="21"/>
    </row>
    <row r="79" spans="1:12" s="12" customFormat="1" x14ac:dyDescent="0.35">
      <c r="A79" s="50"/>
      <c r="B79" s="58"/>
      <c r="K79" s="21"/>
    </row>
    <row r="80" spans="1:12" x14ac:dyDescent="0.35">
      <c r="A80" s="50"/>
      <c r="B80" s="58"/>
      <c r="C80" s="12"/>
      <c r="D80" s="12"/>
      <c r="E80" s="12"/>
      <c r="F80" s="12"/>
      <c r="G80" s="12"/>
      <c r="H80" s="12"/>
      <c r="I80" s="12"/>
      <c r="J80" s="12"/>
      <c r="K80" s="21"/>
    </row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</sheetData>
  <autoFilter ref="A10:L50" xr:uid="{00000000-0009-0000-0000-000000000000}">
    <filterColumn colId="5" showButton="0"/>
    <filterColumn colId="6" showButton="0"/>
    <filterColumn colId="7" showButton="0"/>
  </autoFilter>
  <mergeCells count="60">
    <mergeCell ref="A47:D47"/>
    <mergeCell ref="F47:I47"/>
    <mergeCell ref="A53:D53"/>
    <mergeCell ref="B64:H64"/>
    <mergeCell ref="A48:J48"/>
    <mergeCell ref="A49:D49"/>
    <mergeCell ref="F49:I49"/>
    <mergeCell ref="A50:D50"/>
    <mergeCell ref="F50:I50"/>
    <mergeCell ref="A52:D52"/>
    <mergeCell ref="F42:I42"/>
    <mergeCell ref="A44:D44"/>
    <mergeCell ref="F45:I45"/>
    <mergeCell ref="A46:D46"/>
    <mergeCell ref="F46:I46"/>
    <mergeCell ref="A31:D31"/>
    <mergeCell ref="F31:I31"/>
    <mergeCell ref="A32:J32"/>
    <mergeCell ref="F33:I33"/>
    <mergeCell ref="A43:D43"/>
    <mergeCell ref="F43:I43"/>
    <mergeCell ref="A35:D35"/>
    <mergeCell ref="F35:I35"/>
    <mergeCell ref="A36:J36"/>
    <mergeCell ref="F37:I37"/>
    <mergeCell ref="F38:I38"/>
    <mergeCell ref="F39:I39"/>
    <mergeCell ref="A40:D40"/>
    <mergeCell ref="F40:I40"/>
    <mergeCell ref="A41:J41"/>
    <mergeCell ref="F34:I34"/>
    <mergeCell ref="F25:I25"/>
    <mergeCell ref="F26:I26"/>
    <mergeCell ref="F27:I27"/>
    <mergeCell ref="F29:I29"/>
    <mergeCell ref="F30:I30"/>
    <mergeCell ref="F28:I28"/>
    <mergeCell ref="A24:J24"/>
    <mergeCell ref="F16:I16"/>
    <mergeCell ref="F17:I17"/>
    <mergeCell ref="F18:I18"/>
    <mergeCell ref="A19:D19"/>
    <mergeCell ref="F19:I19"/>
    <mergeCell ref="A20:J20"/>
    <mergeCell ref="F21:I21"/>
    <mergeCell ref="F22:I22"/>
    <mergeCell ref="A23:D23"/>
    <mergeCell ref="F23:I23"/>
    <mergeCell ref="F15:I15"/>
    <mergeCell ref="B3:J3"/>
    <mergeCell ref="B4:J4"/>
    <mergeCell ref="B5:J5"/>
    <mergeCell ref="B6:J6"/>
    <mergeCell ref="B7:J7"/>
    <mergeCell ref="B8:J8"/>
    <mergeCell ref="F10:I10"/>
    <mergeCell ref="A11:J11"/>
    <mergeCell ref="A12:J12"/>
    <mergeCell ref="F13:I13"/>
    <mergeCell ref="F14:I1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customProperties>
    <customPr name="EpmWorksheetKeyString_GU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Sheet1!$A$1:$A$8</xm:f>
          </x14:formula1>
          <xm:sqref>F45 F42 F33:F34 F13:F18 F21:F22 F25:F30 F37:F39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A8" sqref="A8"/>
    </sheetView>
  </sheetViews>
  <sheetFormatPr defaultRowHeight="14.5" x14ac:dyDescent="0.35"/>
  <cols>
    <col min="1" max="1" width="81.1796875" customWidth="1"/>
    <col min="2" max="2" width="74.1796875" customWidth="1"/>
  </cols>
  <sheetData>
    <row r="1" spans="1:7" ht="15.75" customHeight="1" thickBot="1" x14ac:dyDescent="0.4">
      <c r="A1" s="10" t="s">
        <v>80</v>
      </c>
    </row>
    <row r="2" spans="1:7" ht="15.75" customHeight="1" thickBot="1" x14ac:dyDescent="0.4">
      <c r="A2" s="13" t="s">
        <v>81</v>
      </c>
      <c r="B2" t="s">
        <v>82</v>
      </c>
    </row>
    <row r="3" spans="1:7" ht="15.75" customHeight="1" thickBot="1" x14ac:dyDescent="0.4">
      <c r="A3" s="13" t="s">
        <v>83</v>
      </c>
    </row>
    <row r="4" spans="1:7" ht="15.75" customHeight="1" thickBot="1" x14ac:dyDescent="0.4">
      <c r="A4" s="13" t="s">
        <v>84</v>
      </c>
      <c r="B4" t="s">
        <v>85</v>
      </c>
    </row>
    <row r="5" spans="1:7" ht="15.75" customHeight="1" thickBot="1" x14ac:dyDescent="0.4">
      <c r="A5" s="13" t="s">
        <v>86</v>
      </c>
    </row>
    <row r="6" spans="1:7" ht="15.75" customHeight="1" thickBot="1" x14ac:dyDescent="0.4">
      <c r="A6" s="13" t="s">
        <v>87</v>
      </c>
    </row>
    <row r="7" spans="1:7" ht="15.75" customHeight="1" thickBot="1" x14ac:dyDescent="0.4">
      <c r="A7" s="13" t="s">
        <v>88</v>
      </c>
      <c r="B7" t="s">
        <v>89</v>
      </c>
    </row>
    <row r="8" spans="1:7" ht="21.5" thickBot="1" x14ac:dyDescent="0.4">
      <c r="A8" s="13" t="s">
        <v>90</v>
      </c>
      <c r="B8" s="40" t="s">
        <v>91</v>
      </c>
      <c r="C8" s="40"/>
      <c r="D8" s="40"/>
      <c r="E8" s="40"/>
      <c r="F8" s="40"/>
      <c r="G8" s="20"/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2FAED231EEC24E9A232430FCDAE350" ma:contentTypeVersion="9" ma:contentTypeDescription="Create a new document." ma:contentTypeScope="" ma:versionID="7f41c460badb228ac0e4c7952798f3c9">
  <xsd:schema xmlns:xsd="http://www.w3.org/2001/XMLSchema" xmlns:xs="http://www.w3.org/2001/XMLSchema" xmlns:p="http://schemas.microsoft.com/office/2006/metadata/properties" xmlns:ns3="d50098b2-adc7-4492-8c3d-74930294435e" targetNamespace="http://schemas.microsoft.com/office/2006/metadata/properties" ma:root="true" ma:fieldsID="89d6c39c840cca65549933321e837f55" ns3:_="">
    <xsd:import namespace="d50098b2-adc7-4492-8c3d-74930294435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98b2-adc7-4492-8c3d-749302944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4D0E8D-63EF-49F1-9DA1-A34B487086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d50098b2-adc7-4492-8c3d-74930294435e"/>
  </ds:schemaRefs>
</ds:datastoreItem>
</file>

<file path=customXml/itemProps2.xml><?xml version="1.0" encoding="utf-8"?>
<ds:datastoreItem xmlns:ds="http://schemas.openxmlformats.org/officeDocument/2006/customXml" ds:itemID="{509665A4-3A69-4957-B92F-7F70E3E82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E1BD6F-61AB-4B80-A63A-793A33BB77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0098b2-adc7-4492-8c3d-7493029443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Budget per output-activity</vt:lpstr>
      <vt:lpstr>Sheet1</vt:lpstr>
      <vt:lpstr>'Budget per output-activity'!Prindiala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NRC Roving FM</dc:creator>
  <cp:keywords/>
  <dc:description/>
  <cp:lastModifiedBy>Sirli Niibo-Tamm</cp:lastModifiedBy>
  <cp:revision/>
  <dcterms:created xsi:type="dcterms:W3CDTF">2016-03-14T10:55:09Z</dcterms:created>
  <dcterms:modified xsi:type="dcterms:W3CDTF">2024-03-01T05:11:58Z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0x010100452FAED231EEC24E9A232430FCDAE350</vt:lpwstr>
  </property>
  <property fmtid="{D5CDD505-2E9C-101B-9397-08002B2CF9AE}" pid="4" name="_AdHocReviewCycleID">
    <vt:i4>-322103156</vt:i4>
  </property>
  <property fmtid="{D5CDD505-2E9C-101B-9397-08002B2CF9AE}" pid="5" name="_EmailSubject">
    <vt:lpwstr>Olemasoleva lepingu muudatuse sisenddokumentide fraft</vt:lpwstr>
  </property>
  <property fmtid="{D5CDD505-2E9C-101B-9397-08002B2CF9AE}" pid="6" name="_AuthorEmail">
    <vt:lpwstr>martin.arm@tehik.ee</vt:lpwstr>
  </property>
  <property fmtid="{D5CDD505-2E9C-101B-9397-08002B2CF9AE}" pid="7" name="_AuthorEmailDisplayName">
    <vt:lpwstr>Martin Ärm</vt:lpwstr>
  </property>
  <property fmtid="{D5CDD505-2E9C-101B-9397-08002B2CF9AE}" pid="8" name="_ReviewingToolsShownOnce">
    <vt:lpwstr/>
  </property>
</Properties>
</file>